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prihodi" sheetId="1" r:id="rId1"/>
    <sheet name="rashodi" sheetId="2" r:id="rId2"/>
    <sheet name="neizmirene obaveze" sheetId="3" r:id="rId3"/>
    <sheet name="zaduženja" sheetId="4" r:id="rId4"/>
  </sheets>
  <definedNames/>
  <calcPr fullCalcOnLoad="1"/>
</workbook>
</file>

<file path=xl/sharedStrings.xml><?xml version="1.0" encoding="utf-8"?>
<sst xmlns="http://schemas.openxmlformats.org/spreadsheetml/2006/main" count="358" uniqueCount="308">
  <si>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</si>
  <si>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</si>
  <si>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</si>
  <si>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</si>
  <si>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</si>
  <si>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</si>
  <si>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</si>
  <si>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</si>
  <si>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</si>
  <si>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</si>
  <si>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</si>
  <si>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</si>
  <si>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</si>
  <si>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</si>
  <si>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</si>
  <si>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</si>
  <si>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</si>
  <si>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</si>
  <si>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</si>
  <si>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</si>
  <si>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</si>
  <si>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</si>
  <si>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</si>
  <si>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</si>
  <si>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</si>
  <si>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</si>
  <si>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</si>
  <si>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</si>
  <si>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</si>
  <si>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</si>
  <si>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</si>
  <si>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</si>
  <si>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</si>
  <si>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</si>
  <si>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</si>
  <si>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</si>
  <si>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</si>
  <si>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</si>
  <si>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</si>
  <si>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</si>
  <si>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</si>
  <si>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</si>
  <si>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</si>
  <si>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</si>
  <si>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</si>
  <si>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</si>
  <si>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</si>
  <si>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</si>
  <si>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</si>
  <si>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</si>
  <si>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</si>
  <si>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</si>
  <si>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</si>
  <si>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</si>
  <si>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</si>
  <si>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</si>
  <si>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</si>
  <si>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</si>
  <si>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</si>
  <si>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</si>
  <si>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</si>
  <si>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</si>
  <si>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</si>
  <si>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</si>
  <si>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</si>
  <si>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</si>
  <si>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</si>
  <si>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</si>
  <si>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</si>
  <si>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</si>
  <si>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</si>
  <si>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</si>
  <si>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</si>
  <si>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</si>
  <si>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</si>
  <si>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</si>
  <si>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</si>
  <si>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</si>
  <si>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</si>
  <si>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</si>
  <si>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</si>
  <si>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</si>
  <si>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</si>
  <si>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</si>
  <si>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</si>
  <si>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</si>
  <si>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</si>
  <si>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</si>
  <si>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</si>
  <si>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</si>
  <si>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</si>
  <si>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</si>
  <si>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</si>
  <si>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</si>
  <si>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</si>
  <si>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</si>
  <si>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</si>
  <si>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</si>
  <si>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</si>
  <si>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</si>
  <si>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</si>
  <si>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</si>
  <si>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</si>
  <si>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</si>
  <si>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</si>
  <si>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</si>
  <si>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</si>
  <si>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</si>
  <si>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</si>
  <si>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</si>
  <si>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</si>
  <si>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</si>
  <si>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</si>
  <si>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</si>
  <si>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</si>
  <si>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</si>
  <si>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</si>
  <si>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</si>
  <si>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</si>
  <si>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</si>
  <si>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</si>
  <si>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</si>
  <si>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</si>
  <si>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</si>
  <si>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</si>
  <si>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</si>
  <si>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</si>
  <si>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</si>
  <si>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</si>
  <si>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</si>
  <si>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</si>
  <si>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</si>
  <si>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</si>
  <si>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</si>
  <si>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</si>
  <si>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</si>
  <si>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</si>
  <si>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</si>
  <si>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</si>
  <si>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</si>
  <si>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</si>
  <si>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</si>
  <si>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</si>
  <si>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</si>
  <si>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</si>
  <si>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</si>
  <si>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</si>
  <si>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</si>
  <si>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</si>
  <si>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</si>
  <si>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</si>
  <si>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</si>
  <si>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</si>
  <si>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</si>
  <si>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</si>
  <si>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</si>
  <si>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</si>
  <si>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</si>
  <si>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</si>
  <si>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</si>
  <si>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</si>
  <si>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</si>
  <si>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</si>
  <si>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</si>
  <si>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</si>
  <si>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</si>
  <si>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</si>
  <si>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</si>
  <si>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</si>
  <si>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</si>
  <si>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</si>
  <si>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</si>
  <si>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</si>
  <si>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</si>
  <si>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</si>
  <si>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</si>
  <si>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</si>
  <si>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</si>
  <si>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</si>
  <si>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</si>
  <si>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</si>
  <si>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</si>
  <si>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</si>
  <si>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</si>
  <si>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</si>
  <si>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</si>
  <si>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</si>
  <si>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</si>
  <si>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</si>
  <si>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</si>
  <si>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</si>
  <si>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</si>
  <si>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</si>
  <si>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</si>
  <si>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</si>
  <si>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</si>
  <si>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</si>
  <si>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</si>
  <si>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</si>
  <si>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</si>
  <si>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</si>
  <si>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</si>
  <si>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</si>
  <si>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</si>
  <si>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</si>
  <si>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</si>
  <si>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</si>
  <si>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</si>
  <si>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</si>
  <si>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</si>
  <si>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</si>
  <si>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</si>
  <si>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</si>
  <si>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</si>
  <si>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</si>
  <si>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</si>
  <si>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</si>
  <si>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</si>
  <si>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</si>
  <si>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</si>
  <si>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</si>
  <si>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</si>
  <si>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</si>
  <si>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</si>
  <si>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</si>
  <si>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</si>
  <si>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</si>
  <si>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</si>
  <si>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</si>
  <si>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</si>
  <si>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</si>
  <si>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</si>
  <si>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</si>
  <si>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</si>
  <si>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</si>
  <si>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</si>
  <si>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</si>
  <si>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</si>
  <si>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</si>
  <si>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</si>
  <si>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</si>
  <si>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</si>
  <si>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</si>
  <si>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</si>
  <si>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</si>
  <si>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</si>
  <si>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</si>
  <si>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</si>
  <si>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</si>
  <si>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</si>
  <si>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</si>
  <si>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</si>
  <si>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</si>
  <si>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</si>
  <si>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</si>
  <si>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</si>
  <si>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</si>
  <si>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</si>
  <si>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</si>
  <si>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</si>
  <si>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</si>
  <si>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</si>
  <si>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</si>
  <si>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</si>
  <si>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</si>
  <si>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</si>
  <si>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</si>
  <si>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</si>
  <si>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</si>
  <si>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</si>
  <si>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</si>
  <si>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</si>
  <si>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</si>
  <si>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</si>
  <si>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</si>
  <si>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</si>
  <si>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</si>
  <si>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</si>
  <si>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</si>
  <si>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</si>
  <si>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</si>
  <si>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</si>
  <si>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</si>
  <si>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</si>
  <si>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</si>
  <si>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</si>
  <si>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</si>
  <si>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</si>
  <si>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</si>
  <si>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 xml:space="preserve"> OPŠTINA PLJEVLJA</t>
  </si>
  <si>
    <t>Naknada za puteve</t>
  </si>
  <si>
    <t>Godišnja naknada za cjevovode, vodovode, kanalizacije, vodove</t>
  </si>
  <si>
    <t>Naknada za korišć. komerc. obj. kojima je omog. pristup sa puta</t>
  </si>
  <si>
    <t>Prodaja zaliha</t>
  </si>
  <si>
    <t>Transferi zavoda za tapošljavanje</t>
  </si>
  <si>
    <t>Plate neraspoređenih funkcionera</t>
  </si>
  <si>
    <t>Transferi mjasnim zajednicama</t>
  </si>
  <si>
    <t>EU Donacije</t>
  </si>
  <si>
    <t>Izvršenje u I polugodištu 2020</t>
  </si>
  <si>
    <t>Izvršenje u mjesecu VI/2020</t>
  </si>
  <si>
    <t>Izvršenje za VI/2020</t>
  </si>
  <si>
    <t>Ostvarenje u mjesecu VI /2020</t>
  </si>
  <si>
    <t xml:space="preserve">Ostvarenje u  I polugodištu 2020      </t>
  </si>
  <si>
    <t>Iznos zaduženja opštine na kraju II kvartala 2020. god.</t>
  </si>
  <si>
    <t>Iznos zaduženja javnih preduzeća na kraju II kvartala 2020.god.</t>
  </si>
  <si>
    <t>Stanje neizmirenih obaveza opštine Pljevlja na kraju II kvartala 2020. godine</t>
  </si>
  <si>
    <t>Stanje neizmirenih obaveza javnih preduzeca na kraju II kvartala 2020. godine</t>
  </si>
  <si>
    <t xml:space="preserve">Napomena: Kod neizmirenih obaveza Opštine nisu obuhvaćene reprogramirane nedospjele poreske obaveze Opštine, javnih ustanova i javnih preduzeća od  5.216.123,43 € (plaćaju se u periodu od 20 godina), kao ni nedospjele obaveze prema EPCG od 3.044.407,29 eura (plaćaju se u 10 jedakih godišnjih rata)  koje su u Trezoru obuhvaćene kao ugovorene obaveze.     Kod neizmirenih obaveza javnih preduzeća nisu obuhvaćene nedospjele reprogramirane poreske obaveze (reprogram 31.12.2014. godine) od 3.961.759,42 €, nedospjele poreske obaveze po reprogramu poreskog duga iz 2017. godine od 446.758,81€ . U neizmirenim obavezama Opštine sadržane su obaveze javnih ustanova koje se evidentiraju u Trezoru opštine Pljevlja.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</si>
</sst>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1" fontId="0" fillId="0" borderId="0" xfId="42" applyFont="1" applyAlignment="1">
      <alignment/>
    </xf>
    <xf numFmtId="171" fontId="5" fillId="0" borderId="0" xfId="42" applyFon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57">
      <alignment/>
      <protection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57" applyFont="1" applyBorder="1" applyAlignment="1">
      <alignment horizontal="center"/>
      <protection/>
    </xf>
    <xf numFmtId="0" fontId="8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 vertical="top"/>
    </xf>
    <xf numFmtId="0" fontId="12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4" fontId="8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right"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right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4" fontId="12" fillId="0" borderId="15" xfId="0" applyNumberFormat="1" applyFont="1" applyBorder="1" applyAlignment="1">
      <alignment/>
    </xf>
    <xf numFmtId="0" fontId="50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horizontal="left" vertical="justify" wrapText="1"/>
    </xf>
    <xf numFmtId="0" fontId="12" fillId="0" borderId="12" xfId="0" applyFont="1" applyBorder="1" applyAlignment="1">
      <alignment horizontal="left" vertical="justify" wrapText="1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16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32" borderId="12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Border="1">
      <alignment/>
      <protection/>
    </xf>
    <xf numFmtId="4" fontId="8" fillId="32" borderId="16" xfId="57" applyNumberFormat="1" applyFont="1" applyFill="1" applyBorder="1">
      <alignment/>
      <protection/>
    </xf>
    <xf numFmtId="4" fontId="8" fillId="32" borderId="21" xfId="57" applyNumberFormat="1" applyFont="1" applyFill="1" applyBorder="1">
      <alignment/>
      <protection/>
    </xf>
    <xf numFmtId="4" fontId="8" fillId="32" borderId="22" xfId="57" applyNumberFormat="1" applyFont="1" applyFill="1" applyBorder="1">
      <alignment/>
      <protection/>
    </xf>
    <xf numFmtId="0" fontId="8" fillId="0" borderId="23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9" fillId="0" borderId="23" xfId="57" applyFont="1" applyBorder="1">
      <alignment/>
      <protection/>
    </xf>
    <xf numFmtId="4" fontId="9" fillId="32" borderId="12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9" fillId="32" borderId="25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4" fontId="49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8" fillId="32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1" fillId="0" borderId="0" xfId="57" applyNumberFormat="1">
      <alignment/>
      <protection/>
    </xf>
    <xf numFmtId="4" fontId="8" fillId="32" borderId="24" xfId="57" applyNumberFormat="1" applyFont="1" applyFill="1" applyBorder="1">
      <alignment/>
      <protection/>
    </xf>
    <xf numFmtId="0" fontId="2" fillId="0" borderId="0" xfId="57" applyFont="1" applyBorder="1">
      <alignment/>
      <protection/>
    </xf>
    <xf numFmtId="0" fontId="47" fillId="0" borderId="0" xfId="0" applyFont="1" applyBorder="1" applyAlignment="1">
      <alignment/>
    </xf>
    <xf numFmtId="4" fontId="2" fillId="0" borderId="0" xfId="57" applyNumberFormat="1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0" fillId="0" borderId="23" xfId="0" applyNumberFormat="1" applyBorder="1" applyAlignment="1">
      <alignment horizontal="left" wrapText="1"/>
    </xf>
    <xf numFmtId="0" fontId="0" fillId="0" borderId="31" xfId="0" applyNumberFormat="1" applyBorder="1" applyAlignment="1">
      <alignment horizontal="left" wrapText="1"/>
    </xf>
    <xf numFmtId="0" fontId="0" fillId="0" borderId="32" xfId="0" applyNumberFormat="1" applyBorder="1" applyAlignment="1">
      <alignment horizontal="left" wrapText="1"/>
    </xf>
    <xf numFmtId="0" fontId="8" fillId="0" borderId="33" xfId="57" applyFont="1" applyBorder="1" applyAlignment="1">
      <alignment horizontal="left"/>
      <protection/>
    </xf>
    <xf numFmtId="0" fontId="8" fillId="0" borderId="34" xfId="57" applyFont="1" applyBorder="1" applyAlignment="1">
      <alignment horizontal="left"/>
      <protection/>
    </xf>
    <xf numFmtId="0" fontId="8" fillId="0" borderId="35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32" xfId="57" applyFont="1" applyBorder="1" applyAlignment="1">
      <alignment horizontal="center"/>
      <protection/>
    </xf>
    <xf numFmtId="0" fontId="8" fillId="0" borderId="37" xfId="57" applyFont="1" applyBorder="1" applyAlignment="1">
      <alignment horizontal="center" vertical="center" wrapText="1"/>
      <protection/>
    </xf>
    <xf numFmtId="0" fontId="8" fillId="0" borderId="38" xfId="57" applyFont="1" applyBorder="1" applyAlignment="1">
      <alignment horizontal="center" vertical="center" wrapText="1"/>
      <protection/>
    </xf>
    <xf numFmtId="0" fontId="8" fillId="0" borderId="39" xfId="57" applyFont="1" applyBorder="1" applyAlignment="1">
      <alignment horizontal="center" vertical="center"/>
      <protection/>
    </xf>
    <xf numFmtId="0" fontId="8" fillId="0" borderId="40" xfId="57" applyFont="1" applyBorder="1" applyAlignment="1">
      <alignment horizontal="center" vertical="center"/>
      <protection/>
    </xf>
    <xf numFmtId="49" fontId="8" fillId="0" borderId="41" xfId="57" applyNumberFormat="1" applyFont="1" applyBorder="1" applyAlignment="1">
      <alignment horizontal="center" vertical="center" wrapText="1"/>
      <protection/>
    </xf>
    <xf numFmtId="49" fontId="8" fillId="0" borderId="42" xfId="57" applyNumberFormat="1" applyFont="1" applyBorder="1" applyAlignment="1">
      <alignment horizontal="center" vertical="center" wrapText="1"/>
      <protection/>
    </xf>
    <xf numFmtId="49" fontId="8" fillId="0" borderId="43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5">
      <selection activeCell="D5" sqref="D5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7109375" style="0" customWidth="1"/>
    <col min="4" max="4" width="12.28125" style="0" customWidth="1"/>
    <col min="5" max="5" width="11.7109375" style="0" customWidth="1"/>
    <col min="6" max="6" width="9.57421875" style="0" customWidth="1"/>
  </cols>
  <sheetData>
    <row r="1" ht="15.75" thickBot="1">
      <c r="B1" s="3"/>
    </row>
    <row r="2" spans="1:7" ht="15.75" thickBot="1">
      <c r="A2" s="18"/>
      <c r="B2" s="18"/>
      <c r="C2" s="18"/>
      <c r="D2" s="19"/>
      <c r="E2" s="116" t="s">
        <v>281</v>
      </c>
      <c r="F2" s="117"/>
      <c r="G2" s="13"/>
    </row>
    <row r="3" spans="1:6" ht="15">
      <c r="A3" s="20"/>
      <c r="B3" s="20"/>
      <c r="C3" s="21"/>
      <c r="D3" s="21"/>
      <c r="E3" s="21"/>
      <c r="F3" s="21"/>
    </row>
    <row r="4" spans="1:6" ht="15">
      <c r="A4" s="118" t="s">
        <v>289</v>
      </c>
      <c r="B4" s="119"/>
      <c r="C4" s="119"/>
      <c r="D4" s="119"/>
      <c r="E4" s="119"/>
      <c r="F4" s="120"/>
    </row>
    <row r="5" spans="1:6" ht="60" customHeight="1">
      <c r="A5" s="22"/>
      <c r="B5" s="23" t="s">
        <v>79</v>
      </c>
      <c r="C5" s="24" t="s">
        <v>270</v>
      </c>
      <c r="D5" s="24" t="s">
        <v>301</v>
      </c>
      <c r="E5" s="24" t="s">
        <v>302</v>
      </c>
      <c r="F5" s="24" t="s">
        <v>80</v>
      </c>
    </row>
    <row r="6" spans="1:6" ht="15">
      <c r="A6" s="25">
        <v>71</v>
      </c>
      <c r="B6" s="22" t="s">
        <v>81</v>
      </c>
      <c r="C6" s="26">
        <f>C7+C12+C16+C33</f>
        <v>11926000</v>
      </c>
      <c r="D6" s="26">
        <f>D7+D12+D16+D33</f>
        <v>1213861.81</v>
      </c>
      <c r="E6" s="26">
        <f>E7+E12+E16+E33</f>
        <v>3586335.08</v>
      </c>
      <c r="F6" s="26">
        <f>E6/C6*100</f>
        <v>30.071566996478282</v>
      </c>
    </row>
    <row r="7" spans="1:6" ht="15">
      <c r="A7" s="25">
        <v>711</v>
      </c>
      <c r="B7" s="22" t="s">
        <v>82</v>
      </c>
      <c r="C7" s="26">
        <f>C8+C9+C10+C11</f>
        <v>6622500</v>
      </c>
      <c r="D7" s="26">
        <f>D8+D9+D10+D11</f>
        <v>634885.07</v>
      </c>
      <c r="E7" s="26">
        <f>E8+E9+E10+E11</f>
        <v>2381063.42</v>
      </c>
      <c r="F7" s="26">
        <f>E7/C7*100</f>
        <v>35.95414752736882</v>
      </c>
    </row>
    <row r="8" spans="1:6" ht="15">
      <c r="A8" s="27" t="s">
        <v>83</v>
      </c>
      <c r="B8" s="28" t="s">
        <v>84</v>
      </c>
      <c r="C8" s="29">
        <v>3152500</v>
      </c>
      <c r="D8" s="29">
        <v>317503.6</v>
      </c>
      <c r="E8" s="30">
        <v>1665045.19</v>
      </c>
      <c r="F8" s="29">
        <f>E8/C8*100</f>
        <v>52.816659476605864</v>
      </c>
    </row>
    <row r="9" spans="1:6" ht="15">
      <c r="A9" s="28">
        <v>71131</v>
      </c>
      <c r="B9" s="28" t="s">
        <v>85</v>
      </c>
      <c r="C9" s="29">
        <v>2700000</v>
      </c>
      <c r="D9" s="29">
        <v>276318.17</v>
      </c>
      <c r="E9" s="30">
        <v>414572.19</v>
      </c>
      <c r="F9" s="29">
        <f>E9/C9*100</f>
        <v>15.354525555555556</v>
      </c>
    </row>
    <row r="10" spans="1:6" ht="15">
      <c r="A10" s="28">
        <v>71132</v>
      </c>
      <c r="B10" s="28" t="s">
        <v>86</v>
      </c>
      <c r="C10" s="29">
        <v>90000</v>
      </c>
      <c r="D10" s="29">
        <v>4428.23</v>
      </c>
      <c r="E10" s="30">
        <v>16029.19</v>
      </c>
      <c r="F10" s="29">
        <f aca="true" t="shared" si="0" ref="F10:F61">E10/C10*100</f>
        <v>17.810211111111112</v>
      </c>
    </row>
    <row r="11" spans="1:6" ht="15">
      <c r="A11" s="27" t="s">
        <v>87</v>
      </c>
      <c r="B11" s="28" t="s">
        <v>88</v>
      </c>
      <c r="C11" s="29">
        <v>680000</v>
      </c>
      <c r="D11" s="29">
        <v>36635.07</v>
      </c>
      <c r="E11" s="30">
        <v>285416.85</v>
      </c>
      <c r="F11" s="29">
        <f t="shared" si="0"/>
        <v>41.97306617647059</v>
      </c>
    </row>
    <row r="12" spans="1:6" s="4" customFormat="1" ht="12.75">
      <c r="A12" s="25">
        <v>713</v>
      </c>
      <c r="B12" s="31" t="s">
        <v>89</v>
      </c>
      <c r="C12" s="26">
        <f>C13+C14</f>
        <v>95000</v>
      </c>
      <c r="D12" s="26">
        <f>D13+D14</f>
        <v>7441.37</v>
      </c>
      <c r="E12" s="26">
        <f>E13+E14</f>
        <v>25663.1</v>
      </c>
      <c r="F12" s="29">
        <f t="shared" si="0"/>
        <v>27.01378947368421</v>
      </c>
    </row>
    <row r="13" spans="1:6" ht="15">
      <c r="A13" s="27" t="s">
        <v>90</v>
      </c>
      <c r="B13" s="28" t="s">
        <v>91</v>
      </c>
      <c r="C13" s="29">
        <v>45000</v>
      </c>
      <c r="D13" s="29">
        <v>2823</v>
      </c>
      <c r="E13" s="30">
        <v>12511.88</v>
      </c>
      <c r="F13" s="29">
        <f t="shared" si="0"/>
        <v>27.804177777777777</v>
      </c>
    </row>
    <row r="14" spans="1:6" ht="15">
      <c r="A14" s="27" t="s">
        <v>92</v>
      </c>
      <c r="B14" s="28" t="s">
        <v>93</v>
      </c>
      <c r="C14" s="29">
        <v>50000</v>
      </c>
      <c r="D14" s="29">
        <v>4618.37</v>
      </c>
      <c r="E14" s="30">
        <v>13151.22</v>
      </c>
      <c r="F14" s="29">
        <f t="shared" si="0"/>
        <v>26.30244</v>
      </c>
    </row>
    <row r="15" spans="1:6" ht="15">
      <c r="A15" s="27">
        <v>7136</v>
      </c>
      <c r="B15" s="28" t="s">
        <v>94</v>
      </c>
      <c r="C15" s="29">
        <v>0</v>
      </c>
      <c r="D15" s="29">
        <v>0</v>
      </c>
      <c r="E15" s="30">
        <v>0</v>
      </c>
      <c r="F15" s="29">
        <v>0</v>
      </c>
    </row>
    <row r="16" spans="1:6" s="4" customFormat="1" ht="12.75">
      <c r="A16" s="25">
        <v>714</v>
      </c>
      <c r="B16" s="31" t="s">
        <v>95</v>
      </c>
      <c r="C16" s="26">
        <f>C17+C22+C26+C27+C28+C32</f>
        <v>4720500</v>
      </c>
      <c r="D16" s="26">
        <f>D17+D22+D26+D27+D28+D32</f>
        <v>554706.83</v>
      </c>
      <c r="E16" s="26">
        <f>E17+E22+E26+E27+E28+E32</f>
        <v>1073924.67</v>
      </c>
      <c r="F16" s="29">
        <f t="shared" si="0"/>
        <v>22.750231331426754</v>
      </c>
    </row>
    <row r="17" spans="1:6" s="4" customFormat="1" ht="12.75">
      <c r="A17" s="28">
        <v>7141</v>
      </c>
      <c r="B17" s="28" t="s">
        <v>96</v>
      </c>
      <c r="C17" s="26">
        <f>C18+C19+C20+C21</f>
        <v>160500</v>
      </c>
      <c r="D17" s="26">
        <f>D18+D19+D20+D21</f>
        <v>18707.92</v>
      </c>
      <c r="E17" s="26">
        <f>E18+E19+E20+E21</f>
        <v>112436.67000000001</v>
      </c>
      <c r="F17" s="29">
        <f t="shared" si="0"/>
        <v>70.054</v>
      </c>
    </row>
    <row r="18" spans="1:6" s="4" customFormat="1" ht="12.75">
      <c r="A18" s="27" t="s">
        <v>97</v>
      </c>
      <c r="B18" s="28" t="s">
        <v>98</v>
      </c>
      <c r="C18" s="29">
        <v>85000</v>
      </c>
      <c r="D18" s="29">
        <v>9618.2</v>
      </c>
      <c r="E18" s="30">
        <v>20152.96</v>
      </c>
      <c r="F18" s="29">
        <f t="shared" si="0"/>
        <v>23.70936470588235</v>
      </c>
    </row>
    <row r="19" spans="1:6" ht="15">
      <c r="A19" s="27" t="s">
        <v>99</v>
      </c>
      <c r="B19" s="28" t="s">
        <v>100</v>
      </c>
      <c r="C19" s="29">
        <v>0</v>
      </c>
      <c r="D19" s="29">
        <v>0</v>
      </c>
      <c r="E19" s="30">
        <v>0</v>
      </c>
      <c r="F19" s="29">
        <v>0</v>
      </c>
    </row>
    <row r="20" spans="1:6" ht="15">
      <c r="A20" s="27" t="s">
        <v>101</v>
      </c>
      <c r="B20" s="28" t="s">
        <v>102</v>
      </c>
      <c r="C20" s="29">
        <v>75500</v>
      </c>
      <c r="D20" s="29">
        <v>9089.72</v>
      </c>
      <c r="E20" s="30">
        <v>92283.71</v>
      </c>
      <c r="F20" s="29">
        <f t="shared" si="0"/>
        <v>122.23007947019869</v>
      </c>
    </row>
    <row r="21" spans="1:6" ht="15">
      <c r="A21" s="27">
        <v>71414</v>
      </c>
      <c r="B21" s="28" t="s">
        <v>103</v>
      </c>
      <c r="C21" s="29">
        <v>0</v>
      </c>
      <c r="D21" s="29">
        <v>0</v>
      </c>
      <c r="E21" s="30">
        <v>0</v>
      </c>
      <c r="F21" s="29">
        <v>0</v>
      </c>
    </row>
    <row r="22" spans="1:6" ht="15">
      <c r="A22" s="28">
        <v>7142</v>
      </c>
      <c r="B22" s="28" t="s">
        <v>104</v>
      </c>
      <c r="C22" s="26">
        <f>C23+C24+C25</f>
        <v>1665000</v>
      </c>
      <c r="D22" s="26">
        <f>D23+D24+D25</f>
        <v>525819.73</v>
      </c>
      <c r="E22" s="26">
        <f>E23+E24+E25</f>
        <v>908376.54</v>
      </c>
      <c r="F22" s="29">
        <f t="shared" si="0"/>
        <v>54.55714954954956</v>
      </c>
    </row>
    <row r="23" spans="1:6" s="4" customFormat="1" ht="12.75">
      <c r="A23" s="27" t="s">
        <v>105</v>
      </c>
      <c r="B23" s="28" t="s">
        <v>106</v>
      </c>
      <c r="C23" s="29">
        <v>550000</v>
      </c>
      <c r="D23" s="29">
        <v>83276.18</v>
      </c>
      <c r="E23" s="30">
        <v>402832.99</v>
      </c>
      <c r="F23" s="29">
        <f t="shared" si="0"/>
        <v>73.2423618181818</v>
      </c>
    </row>
    <row r="24" spans="1:6" ht="15">
      <c r="A24" s="27" t="s">
        <v>107</v>
      </c>
      <c r="B24" s="28" t="s">
        <v>108</v>
      </c>
      <c r="C24" s="29">
        <v>0</v>
      </c>
      <c r="D24" s="29">
        <v>0</v>
      </c>
      <c r="E24" s="30">
        <v>0</v>
      </c>
      <c r="F24" s="29">
        <v>0</v>
      </c>
    </row>
    <row r="25" spans="1:6" ht="15">
      <c r="A25" s="32">
        <v>71424</v>
      </c>
      <c r="B25" s="33" t="s">
        <v>109</v>
      </c>
      <c r="C25" s="29">
        <v>1115000</v>
      </c>
      <c r="D25" s="29">
        <v>442543.55</v>
      </c>
      <c r="E25" s="30">
        <v>505543.55</v>
      </c>
      <c r="F25" s="29">
        <f t="shared" si="0"/>
        <v>45.34022869955157</v>
      </c>
    </row>
    <row r="26" spans="1:6" s="4" customFormat="1" ht="15" customHeight="1">
      <c r="A26" s="27" t="s">
        <v>110</v>
      </c>
      <c r="B26" s="34" t="s">
        <v>111</v>
      </c>
      <c r="C26" s="98">
        <v>200000</v>
      </c>
      <c r="D26" s="98">
        <v>2655.72</v>
      </c>
      <c r="E26" s="99">
        <v>24484.19</v>
      </c>
      <c r="F26" s="29">
        <f t="shared" si="0"/>
        <v>12.242094999999999</v>
      </c>
    </row>
    <row r="27" spans="1:6" ht="14.25" customHeight="1">
      <c r="A27" s="27" t="s">
        <v>112</v>
      </c>
      <c r="B27" s="34" t="s">
        <v>266</v>
      </c>
      <c r="C27" s="29">
        <v>0</v>
      </c>
      <c r="D27" s="29">
        <v>0</v>
      </c>
      <c r="E27" s="30">
        <v>0</v>
      </c>
      <c r="F27" s="29">
        <v>0</v>
      </c>
    </row>
    <row r="28" spans="1:6" ht="14.25" customHeight="1">
      <c r="A28" s="27">
        <v>7148</v>
      </c>
      <c r="B28" s="34" t="s">
        <v>290</v>
      </c>
      <c r="C28" s="98">
        <f>C29+C30+C31</f>
        <v>195000</v>
      </c>
      <c r="D28" s="98">
        <f>D29+D30+D31</f>
        <v>7523.46</v>
      </c>
      <c r="E28" s="99">
        <f>E29+E30+E31</f>
        <v>27752.27</v>
      </c>
      <c r="F28" s="29">
        <f>E28/C28*100</f>
        <v>14.231933333333332</v>
      </c>
    </row>
    <row r="29" spans="1:6" ht="15" customHeight="1">
      <c r="A29" s="27">
        <v>71484</v>
      </c>
      <c r="B29" s="34" t="s">
        <v>225</v>
      </c>
      <c r="C29" s="29">
        <v>50000</v>
      </c>
      <c r="D29" s="29">
        <v>5513.66</v>
      </c>
      <c r="E29" s="30">
        <v>24827.32</v>
      </c>
      <c r="F29" s="29">
        <f>E29/C29*100</f>
        <v>49.65464</v>
      </c>
    </row>
    <row r="30" spans="1:6" ht="15" customHeight="1">
      <c r="A30" s="27">
        <v>714892</v>
      </c>
      <c r="B30" s="34" t="s">
        <v>291</v>
      </c>
      <c r="C30" s="29">
        <v>25000</v>
      </c>
      <c r="D30" s="29">
        <v>0</v>
      </c>
      <c r="E30" s="30">
        <v>0</v>
      </c>
      <c r="F30" s="29">
        <v>0</v>
      </c>
    </row>
    <row r="31" spans="1:6" ht="15" customHeight="1">
      <c r="A31" s="27">
        <v>714894</v>
      </c>
      <c r="B31" s="34" t="s">
        <v>292</v>
      </c>
      <c r="C31" s="29">
        <v>120000</v>
      </c>
      <c r="D31" s="29">
        <v>2009.8</v>
      </c>
      <c r="E31" s="30">
        <v>2924.95</v>
      </c>
      <c r="F31" s="29">
        <f>E31/C31*100</f>
        <v>2.4374583333333333</v>
      </c>
    </row>
    <row r="32" spans="1:6" ht="18" customHeight="1">
      <c r="A32" s="27" t="s">
        <v>113</v>
      </c>
      <c r="B32" s="28" t="s">
        <v>17</v>
      </c>
      <c r="C32" s="98">
        <v>2500000</v>
      </c>
      <c r="D32" s="98">
        <v>0</v>
      </c>
      <c r="E32" s="99">
        <v>875</v>
      </c>
      <c r="F32" s="29">
        <f>E32/C32*100</f>
        <v>0.034999999999999996</v>
      </c>
    </row>
    <row r="33" spans="1:6" ht="15">
      <c r="A33" s="25">
        <v>715</v>
      </c>
      <c r="B33" s="31" t="s">
        <v>114</v>
      </c>
      <c r="C33" s="26">
        <f>C34+C35+C36+C37</f>
        <v>488000</v>
      </c>
      <c r="D33" s="26">
        <f>D34+D35+D36+D37</f>
        <v>16828.54</v>
      </c>
      <c r="E33" s="26">
        <f>E34+E35+E36+E37</f>
        <v>105683.89</v>
      </c>
      <c r="F33" s="29">
        <f t="shared" si="0"/>
        <v>21.656534836065575</v>
      </c>
    </row>
    <row r="34" spans="1:6" ht="15">
      <c r="A34" s="27" t="s">
        <v>115</v>
      </c>
      <c r="B34" s="28" t="s">
        <v>116</v>
      </c>
      <c r="C34" s="29">
        <v>100000</v>
      </c>
      <c r="D34" s="29">
        <v>11592.77</v>
      </c>
      <c r="E34" s="30">
        <v>33630.42</v>
      </c>
      <c r="F34" s="29">
        <f t="shared" si="0"/>
        <v>33.63042</v>
      </c>
    </row>
    <row r="35" spans="1:6" ht="15">
      <c r="A35" s="27" t="s">
        <v>117</v>
      </c>
      <c r="B35" s="28" t="s">
        <v>118</v>
      </c>
      <c r="C35" s="29">
        <v>4000</v>
      </c>
      <c r="D35" s="29">
        <v>50</v>
      </c>
      <c r="E35" s="30">
        <v>450.8</v>
      </c>
      <c r="F35" s="29"/>
    </row>
    <row r="36" spans="1:6" ht="15">
      <c r="A36" s="27" t="s">
        <v>119</v>
      </c>
      <c r="B36" s="28" t="s">
        <v>120</v>
      </c>
      <c r="C36" s="29">
        <v>184000</v>
      </c>
      <c r="D36" s="29">
        <v>812.47</v>
      </c>
      <c r="E36" s="30">
        <v>2757.61</v>
      </c>
      <c r="F36" s="29">
        <f t="shared" si="0"/>
        <v>1.4987010869565218</v>
      </c>
    </row>
    <row r="37" spans="1:6" ht="15">
      <c r="A37" s="27" t="s">
        <v>121</v>
      </c>
      <c r="B37" s="28" t="s">
        <v>114</v>
      </c>
      <c r="C37" s="29">
        <v>200000</v>
      </c>
      <c r="D37" s="29">
        <v>4373.3</v>
      </c>
      <c r="E37" s="30">
        <v>68845.06</v>
      </c>
      <c r="F37" s="29">
        <f t="shared" si="0"/>
        <v>34.42253</v>
      </c>
    </row>
    <row r="38" spans="1:6" ht="15">
      <c r="A38" s="25">
        <v>72</v>
      </c>
      <c r="B38" s="31" t="s">
        <v>122</v>
      </c>
      <c r="C38" s="26">
        <f>C39+C42</f>
        <v>130000</v>
      </c>
      <c r="D38" s="26">
        <f>D39+D42</f>
        <v>9381</v>
      </c>
      <c r="E38" s="26">
        <f>E39+E42</f>
        <v>15185.01</v>
      </c>
      <c r="F38" s="29">
        <f t="shared" si="0"/>
        <v>11.680776923076923</v>
      </c>
    </row>
    <row r="39" spans="1:6" s="4" customFormat="1" ht="12.75">
      <c r="A39" s="27" t="s">
        <v>123</v>
      </c>
      <c r="B39" s="28" t="s">
        <v>124</v>
      </c>
      <c r="C39" s="29">
        <f>C40+C41</f>
        <v>130000</v>
      </c>
      <c r="D39" s="29">
        <f>D40+D41</f>
        <v>9381</v>
      </c>
      <c r="E39" s="30">
        <v>15185.01</v>
      </c>
      <c r="F39" s="29">
        <f t="shared" si="0"/>
        <v>11.680776923076923</v>
      </c>
    </row>
    <row r="40" spans="1:6" ht="15">
      <c r="A40" s="27" t="s">
        <v>125</v>
      </c>
      <c r="B40" s="28" t="s">
        <v>126</v>
      </c>
      <c r="C40" s="29">
        <v>130000</v>
      </c>
      <c r="D40" s="29">
        <v>9381</v>
      </c>
      <c r="E40" s="30">
        <v>15185.01</v>
      </c>
      <c r="F40" s="29">
        <f t="shared" si="0"/>
        <v>11.680776923076923</v>
      </c>
    </row>
    <row r="41" spans="1:6" ht="15">
      <c r="A41" s="27">
        <v>7213</v>
      </c>
      <c r="B41" s="28" t="s">
        <v>293</v>
      </c>
      <c r="C41" s="29">
        <v>0</v>
      </c>
      <c r="D41" s="29">
        <v>0</v>
      </c>
      <c r="E41" s="30">
        <v>0</v>
      </c>
      <c r="F41" s="29"/>
    </row>
    <row r="42" spans="1:6" ht="15">
      <c r="A42" s="27" t="s">
        <v>127</v>
      </c>
      <c r="B42" s="28" t="s">
        <v>128</v>
      </c>
      <c r="C42" s="29">
        <v>0</v>
      </c>
      <c r="D42" s="29">
        <v>0</v>
      </c>
      <c r="E42" s="30">
        <v>0</v>
      </c>
      <c r="F42" s="29"/>
    </row>
    <row r="43" spans="1:6" ht="24">
      <c r="A43" s="25">
        <v>73</v>
      </c>
      <c r="B43" s="36" t="s">
        <v>129</v>
      </c>
      <c r="C43" s="35">
        <f>C44+C45</f>
        <v>190000</v>
      </c>
      <c r="D43" s="35">
        <f>D44+D45</f>
        <v>599.41</v>
      </c>
      <c r="E43" s="35">
        <f>E44+E45</f>
        <v>600201.6699999999</v>
      </c>
      <c r="F43" s="29">
        <f t="shared" si="0"/>
        <v>315.89561578947365</v>
      </c>
    </row>
    <row r="44" spans="1:6" s="4" customFormat="1" ht="16.5" customHeight="1">
      <c r="A44" s="27">
        <v>731</v>
      </c>
      <c r="B44" s="28" t="s">
        <v>130</v>
      </c>
      <c r="C44" s="29">
        <v>10000</v>
      </c>
      <c r="D44" s="29">
        <v>599.41</v>
      </c>
      <c r="E44" s="30">
        <v>3625.7</v>
      </c>
      <c r="F44" s="29">
        <f t="shared" si="0"/>
        <v>36.257</v>
      </c>
    </row>
    <row r="45" spans="1:6" ht="15">
      <c r="A45" s="27" t="s">
        <v>131</v>
      </c>
      <c r="B45" s="28" t="s">
        <v>132</v>
      </c>
      <c r="C45" s="29">
        <v>180000</v>
      </c>
      <c r="D45" s="29">
        <v>0</v>
      </c>
      <c r="E45" s="30">
        <v>596575.97</v>
      </c>
      <c r="F45" s="29">
        <f>E45/C45*100</f>
        <v>331.43109444444445</v>
      </c>
    </row>
    <row r="46" spans="1:6" s="4" customFormat="1" ht="12.75">
      <c r="A46" s="25">
        <v>74</v>
      </c>
      <c r="B46" s="31" t="s">
        <v>133</v>
      </c>
      <c r="C46" s="26">
        <f>C47+C51</f>
        <v>6984162</v>
      </c>
      <c r="D46" s="26">
        <f>D47+D51</f>
        <v>300707.95</v>
      </c>
      <c r="E46" s="26">
        <f>E47+E51</f>
        <v>1592963.3</v>
      </c>
      <c r="F46" s="29">
        <f t="shared" si="0"/>
        <v>22.808223806950643</v>
      </c>
    </row>
    <row r="47" spans="1:6" s="4" customFormat="1" ht="12.75">
      <c r="A47" s="27" t="s">
        <v>134</v>
      </c>
      <c r="B47" s="28" t="s">
        <v>135</v>
      </c>
      <c r="C47" s="26">
        <f>C48+C49+C50</f>
        <v>2997662</v>
      </c>
      <c r="D47" s="26">
        <f>D48+D49+D50</f>
        <v>0</v>
      </c>
      <c r="E47" s="26">
        <f>E48+E49+E50</f>
        <v>12104.29</v>
      </c>
      <c r="F47" s="29">
        <f t="shared" si="0"/>
        <v>0.40379102113580523</v>
      </c>
    </row>
    <row r="48" spans="1:6" ht="15">
      <c r="A48" s="27" t="s">
        <v>136</v>
      </c>
      <c r="B48" s="28" t="s">
        <v>137</v>
      </c>
      <c r="C48" s="29">
        <v>20000</v>
      </c>
      <c r="D48" s="29">
        <v>0</v>
      </c>
      <c r="E48" s="30">
        <v>8727</v>
      </c>
      <c r="F48" s="29">
        <f t="shared" si="0"/>
        <v>43.635000000000005</v>
      </c>
    </row>
    <row r="49" spans="1:6" ht="15">
      <c r="A49" s="27" t="s">
        <v>138</v>
      </c>
      <c r="B49" s="28" t="s">
        <v>139</v>
      </c>
      <c r="C49" s="29">
        <v>2500000</v>
      </c>
      <c r="D49" s="29">
        <v>0</v>
      </c>
      <c r="E49" s="30">
        <v>0</v>
      </c>
      <c r="F49" s="29"/>
    </row>
    <row r="50" spans="1:6" ht="15">
      <c r="A50" s="27">
        <v>7413</v>
      </c>
      <c r="B50" s="28" t="s">
        <v>297</v>
      </c>
      <c r="C50" s="29">
        <v>477662</v>
      </c>
      <c r="D50" s="29">
        <v>0</v>
      </c>
      <c r="E50" s="30">
        <v>3377.29</v>
      </c>
      <c r="F50" s="29"/>
    </row>
    <row r="51" spans="1:6" ht="15">
      <c r="A51" s="28">
        <v>742</v>
      </c>
      <c r="B51" s="28" t="s">
        <v>140</v>
      </c>
      <c r="C51" s="26">
        <f>C52+C53+C54</f>
        <v>3986500</v>
      </c>
      <c r="D51" s="26">
        <f>D52+D53+D54</f>
        <v>300707.95</v>
      </c>
      <c r="E51" s="26">
        <f>E52+E53+E54</f>
        <v>1580859.01</v>
      </c>
      <c r="F51" s="29">
        <f t="shared" si="0"/>
        <v>39.65531192775617</v>
      </c>
    </row>
    <row r="52" spans="1:6" ht="15">
      <c r="A52" s="27" t="s">
        <v>141</v>
      </c>
      <c r="B52" s="28" t="s">
        <v>267</v>
      </c>
      <c r="C52" s="29">
        <v>980000</v>
      </c>
      <c r="D52" s="29">
        <v>70000</v>
      </c>
      <c r="E52" s="30">
        <v>128200</v>
      </c>
      <c r="F52" s="29">
        <f t="shared" si="0"/>
        <v>13.081632653061224</v>
      </c>
    </row>
    <row r="53" spans="1:6" ht="15">
      <c r="A53" s="27">
        <v>7425</v>
      </c>
      <c r="B53" s="28" t="s">
        <v>294</v>
      </c>
      <c r="C53" s="29">
        <v>3500</v>
      </c>
      <c r="D53" s="29">
        <v>0</v>
      </c>
      <c r="E53" s="30">
        <v>0</v>
      </c>
      <c r="F53" s="29">
        <f t="shared" si="0"/>
        <v>0</v>
      </c>
    </row>
    <row r="54" spans="1:6" ht="15">
      <c r="A54" s="27" t="s">
        <v>142</v>
      </c>
      <c r="B54" s="28" t="s">
        <v>143</v>
      </c>
      <c r="C54" s="29">
        <v>3003000</v>
      </c>
      <c r="D54" s="29">
        <v>230707.95</v>
      </c>
      <c r="E54" s="30">
        <v>1452659.01</v>
      </c>
      <c r="F54" s="29">
        <f t="shared" si="0"/>
        <v>48.37359340659341</v>
      </c>
    </row>
    <row r="55" spans="1:6" ht="15">
      <c r="A55" s="25">
        <v>75</v>
      </c>
      <c r="B55" s="31" t="s">
        <v>57</v>
      </c>
      <c r="C55" s="26">
        <f>C56</f>
        <v>778424</v>
      </c>
      <c r="D55" s="26">
        <f>D56</f>
        <v>45242.65</v>
      </c>
      <c r="E55" s="26">
        <f>E56</f>
        <v>45242.65</v>
      </c>
      <c r="F55" s="29">
        <f t="shared" si="0"/>
        <v>5.812083132071981</v>
      </c>
    </row>
    <row r="56" spans="1:6" s="4" customFormat="1" ht="12.75">
      <c r="A56" s="27" t="s">
        <v>144</v>
      </c>
      <c r="B56" s="28" t="s">
        <v>57</v>
      </c>
      <c r="C56" s="29">
        <f>C57+C60</f>
        <v>778424</v>
      </c>
      <c r="D56" s="29">
        <f>D57+D60</f>
        <v>45242.65</v>
      </c>
      <c r="E56" s="29">
        <f>E57+E60</f>
        <v>45242.65</v>
      </c>
      <c r="F56" s="29">
        <f t="shared" si="0"/>
        <v>5.812083132071981</v>
      </c>
    </row>
    <row r="57" spans="1:9" ht="15">
      <c r="A57" s="27" t="s">
        <v>145</v>
      </c>
      <c r="B57" s="28" t="s">
        <v>146</v>
      </c>
      <c r="C57" s="29">
        <v>500000</v>
      </c>
      <c r="D57" s="29">
        <f>D58+D59</f>
        <v>0</v>
      </c>
      <c r="E57" s="29">
        <f>E58+E59</f>
        <v>0</v>
      </c>
      <c r="F57" s="29">
        <f t="shared" si="0"/>
        <v>0</v>
      </c>
      <c r="I57" s="5"/>
    </row>
    <row r="58" spans="1:9" ht="15">
      <c r="A58" s="27">
        <v>75111</v>
      </c>
      <c r="B58" s="28" t="s">
        <v>268</v>
      </c>
      <c r="C58" s="29">
        <v>500000</v>
      </c>
      <c r="D58" s="29">
        <v>0</v>
      </c>
      <c r="E58" s="29">
        <v>0</v>
      </c>
      <c r="F58" s="29">
        <f t="shared" si="0"/>
        <v>0</v>
      </c>
      <c r="I58" s="5"/>
    </row>
    <row r="59" spans="1:9" ht="15">
      <c r="A59" s="27">
        <v>75112</v>
      </c>
      <c r="B59" s="28" t="s">
        <v>269</v>
      </c>
      <c r="C59" s="29">
        <v>0</v>
      </c>
      <c r="D59" s="29">
        <v>0</v>
      </c>
      <c r="E59" s="29">
        <v>0</v>
      </c>
      <c r="F59" s="29"/>
      <c r="I59" s="5"/>
    </row>
    <row r="60" spans="1:9" ht="15">
      <c r="A60" s="27" t="s">
        <v>147</v>
      </c>
      <c r="B60" s="28" t="s">
        <v>148</v>
      </c>
      <c r="C60" s="29">
        <v>278424</v>
      </c>
      <c r="D60" s="29">
        <v>45242.65</v>
      </c>
      <c r="E60" s="29">
        <v>45242.65</v>
      </c>
      <c r="F60" s="29">
        <f t="shared" si="0"/>
        <v>16.249551044450193</v>
      </c>
      <c r="I60" s="5"/>
    </row>
    <row r="61" spans="1:9" ht="15">
      <c r="A61" s="28"/>
      <c r="B61" s="31" t="s">
        <v>149</v>
      </c>
      <c r="C61" s="26">
        <f>C6+C38+C43+C46+C55</f>
        <v>20008586</v>
      </c>
      <c r="D61" s="26">
        <f>D6+D38+D43+D46+D55</f>
        <v>1569792.8199999998</v>
      </c>
      <c r="E61" s="26">
        <f>E6+E38+E43+E46+E55</f>
        <v>5839927.71</v>
      </c>
      <c r="F61" s="29">
        <f t="shared" si="0"/>
        <v>29.187108524310514</v>
      </c>
      <c r="I61" s="5"/>
    </row>
    <row r="62" ht="15">
      <c r="I62" s="5"/>
    </row>
    <row r="63" ht="15">
      <c r="I63" s="5"/>
    </row>
    <row r="64" spans="1:6" ht="15">
      <c r="A64" s="114"/>
      <c r="B64" s="115"/>
      <c r="C64" s="115"/>
      <c r="D64" s="115"/>
      <c r="E64" s="115"/>
      <c r="F64" s="115"/>
    </row>
    <row r="65" spans="1:6" ht="15">
      <c r="A65" s="115"/>
      <c r="B65" s="115"/>
      <c r="C65" s="115"/>
      <c r="D65" s="115"/>
      <c r="E65" s="115"/>
      <c r="F65" s="115"/>
    </row>
    <row r="67" spans="5:9" ht="15">
      <c r="E67" s="6"/>
      <c r="I67" s="6"/>
    </row>
    <row r="68" spans="5:6" ht="15">
      <c r="E68" s="6"/>
      <c r="F68" s="7"/>
    </row>
    <row r="69" ht="15">
      <c r="I69" s="8"/>
    </row>
    <row r="76" ht="15">
      <c r="I76" s="5"/>
    </row>
    <row r="78" ht="15">
      <c r="I78" s="8"/>
    </row>
    <row r="82" ht="15">
      <c r="I82" s="8"/>
    </row>
  </sheetData>
  <sheetProtection/>
  <mergeCells count="3">
    <mergeCell ref="A64:F65"/>
    <mergeCell ref="E2:F2"/>
    <mergeCell ref="A4:F4"/>
  </mergeCells>
  <printOptions/>
  <pageMargins left="0.28" right="0.2" top="0.24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8"/>
  <sheetViews>
    <sheetView zoomScalePageLayoutView="0" workbookViewId="0" topLeftCell="A1">
      <selection activeCell="E127" sqref="E127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7109375" style="0" customWidth="1"/>
    <col min="6" max="6" width="11.28125" style="0" customWidth="1"/>
  </cols>
  <sheetData>
    <row r="1" ht="15.75" thickBot="1"/>
    <row r="2" spans="1:6" ht="15.75" thickBot="1">
      <c r="A2" s="21"/>
      <c r="B2" s="21"/>
      <c r="C2" s="21"/>
      <c r="D2" s="21"/>
      <c r="E2" s="121" t="s">
        <v>282</v>
      </c>
      <c r="F2" s="122"/>
    </row>
    <row r="3" spans="1:6" ht="15">
      <c r="A3" s="21"/>
      <c r="B3" s="21"/>
      <c r="C3" s="21"/>
      <c r="D3" s="21"/>
      <c r="E3" s="21"/>
      <c r="F3" s="21"/>
    </row>
    <row r="4" spans="1:6" ht="15">
      <c r="A4" s="123" t="s">
        <v>289</v>
      </c>
      <c r="B4" s="124"/>
      <c r="C4" s="124"/>
      <c r="D4" s="124"/>
      <c r="E4" s="124"/>
      <c r="F4" s="125"/>
    </row>
    <row r="5" spans="1:6" s="1" customFormat="1" ht="41.25" customHeight="1" thickBot="1">
      <c r="A5" s="37" t="s">
        <v>0</v>
      </c>
      <c r="B5" s="37" t="s">
        <v>1</v>
      </c>
      <c r="C5" s="38" t="s">
        <v>270</v>
      </c>
      <c r="D5" s="38" t="s">
        <v>299</v>
      </c>
      <c r="E5" s="38" t="s">
        <v>298</v>
      </c>
      <c r="F5" s="38" t="s">
        <v>78</v>
      </c>
    </row>
    <row r="6" spans="1:6" s="1" customFormat="1" ht="15.75" thickTop="1">
      <c r="A6" s="39" t="s">
        <v>2</v>
      </c>
      <c r="B6" s="40" t="s">
        <v>3</v>
      </c>
      <c r="C6" s="41">
        <f>C7+C59+C60</f>
        <v>8014287</v>
      </c>
      <c r="D6" s="41">
        <f>D7+D59+D60</f>
        <v>468258.87</v>
      </c>
      <c r="E6" s="41">
        <f>E7+E59+E60</f>
        <v>2254753.6799999997</v>
      </c>
      <c r="F6" s="41">
        <f>E6/C6*100</f>
        <v>28.134176876870015</v>
      </c>
    </row>
    <row r="7" spans="1:6" s="1" customFormat="1" ht="15">
      <c r="A7" s="42">
        <v>41</v>
      </c>
      <c r="B7" s="43" t="s">
        <v>3</v>
      </c>
      <c r="C7" s="44">
        <f>C8+C15+C23+C29+C39+C43+C46+C50+C51</f>
        <v>5795153</v>
      </c>
      <c r="D7" s="44">
        <f>D8+D15+D23+D29+D39+D43+D46+D50+D51</f>
        <v>316974.99</v>
      </c>
      <c r="E7" s="44">
        <f>E8+E15+E23+E29+E39+E43+E46+E50+E51</f>
        <v>1498314.0499999998</v>
      </c>
      <c r="F7" s="41">
        <f aca="true" t="shared" si="0" ref="F7:F72">E7/C7*100</f>
        <v>25.854607289919695</v>
      </c>
    </row>
    <row r="8" spans="1:6" s="1" customFormat="1" ht="15">
      <c r="A8" s="42">
        <v>411</v>
      </c>
      <c r="B8" s="43" t="s">
        <v>4</v>
      </c>
      <c r="C8" s="44">
        <f>C9+C10+C11+C12+C13+C14</f>
        <v>2833048</v>
      </c>
      <c r="D8" s="44">
        <f>D9+D10+D11+D12+D13+D14</f>
        <v>165318.66999999998</v>
      </c>
      <c r="E8" s="44">
        <f>E9+E10+E11+E12+E13+E14</f>
        <v>829318.3599999999</v>
      </c>
      <c r="F8" s="41">
        <f t="shared" si="0"/>
        <v>29.273007728778328</v>
      </c>
    </row>
    <row r="9" spans="1:6" ht="15">
      <c r="A9" s="45" t="s">
        <v>150</v>
      </c>
      <c r="B9" s="46" t="s">
        <v>5</v>
      </c>
      <c r="C9" s="47">
        <v>1677056</v>
      </c>
      <c r="D9" s="47">
        <v>149085.59</v>
      </c>
      <c r="E9" s="47">
        <v>743780.09</v>
      </c>
      <c r="F9" s="41">
        <f t="shared" si="0"/>
        <v>44.350343101244086</v>
      </c>
    </row>
    <row r="10" spans="1:6" ht="15">
      <c r="A10" s="45" t="s">
        <v>151</v>
      </c>
      <c r="B10" s="46" t="s">
        <v>6</v>
      </c>
      <c r="C10" s="47">
        <v>226236</v>
      </c>
      <c r="D10" s="47">
        <v>2602.61</v>
      </c>
      <c r="E10" s="47">
        <v>12970.86</v>
      </c>
      <c r="F10" s="41">
        <f t="shared" si="0"/>
        <v>5.733331565268127</v>
      </c>
    </row>
    <row r="11" spans="1:6" ht="15">
      <c r="A11" s="45" t="s">
        <v>152</v>
      </c>
      <c r="B11" s="46" t="s">
        <v>7</v>
      </c>
      <c r="C11" s="47">
        <v>601052</v>
      </c>
      <c r="D11" s="47">
        <v>6940.37</v>
      </c>
      <c r="E11" s="47">
        <v>34589.33</v>
      </c>
      <c r="F11" s="41">
        <f t="shared" si="0"/>
        <v>5.754798253728463</v>
      </c>
    </row>
    <row r="12" spans="1:6" ht="15">
      <c r="A12" s="45" t="s">
        <v>153</v>
      </c>
      <c r="B12" s="46" t="s">
        <v>8</v>
      </c>
      <c r="C12" s="47">
        <v>272264</v>
      </c>
      <c r="D12" s="47">
        <v>2917.91</v>
      </c>
      <c r="E12" s="47">
        <v>14495.4</v>
      </c>
      <c r="F12" s="41">
        <f t="shared" si="0"/>
        <v>5.324023741662503</v>
      </c>
    </row>
    <row r="13" spans="1:6" ht="15">
      <c r="A13" s="45" t="s">
        <v>154</v>
      </c>
      <c r="B13" s="46" t="s">
        <v>9</v>
      </c>
      <c r="C13" s="47">
        <v>29440</v>
      </c>
      <c r="D13" s="47">
        <v>2604.14</v>
      </c>
      <c r="E13" s="47">
        <v>12991.61</v>
      </c>
      <c r="F13" s="41">
        <f t="shared" si="0"/>
        <v>44.12911005434783</v>
      </c>
    </row>
    <row r="14" spans="1:6" ht="15">
      <c r="A14" s="45">
        <v>4118</v>
      </c>
      <c r="B14" s="46" t="s">
        <v>295</v>
      </c>
      <c r="C14" s="47">
        <v>27000</v>
      </c>
      <c r="D14" s="47">
        <v>1168.05</v>
      </c>
      <c r="E14" s="47">
        <v>10491.07</v>
      </c>
      <c r="F14" s="41">
        <f t="shared" si="0"/>
        <v>38.85581481481481</v>
      </c>
    </row>
    <row r="15" spans="1:6" s="1" customFormat="1" ht="15">
      <c r="A15" s="42">
        <v>412</v>
      </c>
      <c r="B15" s="43" t="s">
        <v>10</v>
      </c>
      <c r="C15" s="44">
        <f>C16+C17+C18+C19+C20+C21+C22</f>
        <v>278081</v>
      </c>
      <c r="D15" s="44">
        <f>D16+D17+D18+D19+D20+D21+D22</f>
        <v>40012.58</v>
      </c>
      <c r="E15" s="44">
        <f>E16+E17+E18+E19+E20+E21+E22</f>
        <v>148366.72</v>
      </c>
      <c r="F15" s="41">
        <f t="shared" si="0"/>
        <v>53.35377821569974</v>
      </c>
    </row>
    <row r="16" spans="1:6" ht="15">
      <c r="A16" s="45" t="s">
        <v>155</v>
      </c>
      <c r="B16" s="46" t="s">
        <v>11</v>
      </c>
      <c r="C16" s="47">
        <v>0</v>
      </c>
      <c r="D16" s="47">
        <v>0</v>
      </c>
      <c r="E16" s="47">
        <v>0</v>
      </c>
      <c r="F16" s="41"/>
    </row>
    <row r="17" spans="1:6" ht="15">
      <c r="A17" s="45" t="s">
        <v>156</v>
      </c>
      <c r="B17" s="46" t="s">
        <v>12</v>
      </c>
      <c r="C17" s="47">
        <v>0</v>
      </c>
      <c r="D17" s="47">
        <v>0</v>
      </c>
      <c r="E17" s="47">
        <v>0</v>
      </c>
      <c r="F17" s="41"/>
    </row>
    <row r="18" spans="1:6" ht="15">
      <c r="A18" s="45" t="s">
        <v>157</v>
      </c>
      <c r="B18" s="46" t="s">
        <v>13</v>
      </c>
      <c r="C18" s="47">
        <v>0</v>
      </c>
      <c r="D18" s="47">
        <v>0</v>
      </c>
      <c r="E18" s="47">
        <v>0</v>
      </c>
      <c r="F18" s="41"/>
    </row>
    <row r="19" spans="1:6" ht="15">
      <c r="A19" s="45" t="s">
        <v>158</v>
      </c>
      <c r="B19" s="46" t="s">
        <v>14</v>
      </c>
      <c r="C19" s="47">
        <v>0</v>
      </c>
      <c r="D19" s="47">
        <v>0</v>
      </c>
      <c r="E19" s="47">
        <v>0</v>
      </c>
      <c r="F19" s="41"/>
    </row>
    <row r="20" spans="1:6" ht="15">
      <c r="A20" s="45" t="s">
        <v>159</v>
      </c>
      <c r="B20" s="46" t="s">
        <v>15</v>
      </c>
      <c r="C20" s="47">
        <v>1300</v>
      </c>
      <c r="D20" s="47">
        <v>0</v>
      </c>
      <c r="E20" s="47">
        <v>0</v>
      </c>
      <c r="F20" s="41">
        <f t="shared" si="0"/>
        <v>0</v>
      </c>
    </row>
    <row r="21" spans="1:6" ht="15">
      <c r="A21" s="45" t="s">
        <v>160</v>
      </c>
      <c r="B21" s="46" t="s">
        <v>16</v>
      </c>
      <c r="C21" s="47">
        <v>70000</v>
      </c>
      <c r="D21" s="47">
        <v>6148.17</v>
      </c>
      <c r="E21" s="47">
        <v>30390.8</v>
      </c>
      <c r="F21" s="41">
        <f t="shared" si="0"/>
        <v>43.41542857142857</v>
      </c>
    </row>
    <row r="22" spans="1:6" ht="15">
      <c r="A22" s="45" t="s">
        <v>161</v>
      </c>
      <c r="B22" s="46" t="s">
        <v>17</v>
      </c>
      <c r="C22" s="47">
        <v>206781</v>
      </c>
      <c r="D22" s="47">
        <v>33864.41</v>
      </c>
      <c r="E22" s="47">
        <v>117975.92</v>
      </c>
      <c r="F22" s="41">
        <f t="shared" si="0"/>
        <v>57.05355907941252</v>
      </c>
    </row>
    <row r="23" spans="1:6" s="1" customFormat="1" ht="15">
      <c r="A23" s="42">
        <v>413</v>
      </c>
      <c r="B23" s="43" t="s">
        <v>18</v>
      </c>
      <c r="C23" s="44">
        <f>C24+C25+C26+C27+C28</f>
        <v>553860</v>
      </c>
      <c r="D23" s="44">
        <f>D24+D25+D26+D27+D28</f>
        <v>31799.239999999998</v>
      </c>
      <c r="E23" s="44">
        <f>E24+E25+E26+E27+E28</f>
        <v>233413.06</v>
      </c>
      <c r="F23" s="41">
        <f t="shared" si="0"/>
        <v>42.14297114794353</v>
      </c>
    </row>
    <row r="24" spans="1:6" ht="15">
      <c r="A24" s="45" t="s">
        <v>162</v>
      </c>
      <c r="B24" s="46" t="s">
        <v>19</v>
      </c>
      <c r="C24" s="47">
        <v>50950</v>
      </c>
      <c r="D24" s="47">
        <v>1097.14</v>
      </c>
      <c r="E24" s="47">
        <v>7437.46</v>
      </c>
      <c r="F24" s="41">
        <f t="shared" si="0"/>
        <v>14.597566241413151</v>
      </c>
    </row>
    <row r="25" spans="1:6" ht="15">
      <c r="A25" s="45" t="s">
        <v>163</v>
      </c>
      <c r="B25" s="46" t="s">
        <v>20</v>
      </c>
      <c r="C25" s="47">
        <v>22310</v>
      </c>
      <c r="D25" s="47">
        <v>0</v>
      </c>
      <c r="E25" s="47">
        <v>2065.14</v>
      </c>
      <c r="F25" s="41">
        <f t="shared" si="0"/>
        <v>9.256566562079785</v>
      </c>
    </row>
    <row r="26" spans="1:6" ht="15">
      <c r="A26" s="45" t="s">
        <v>164</v>
      </c>
      <c r="B26" s="46" t="s">
        <v>21</v>
      </c>
      <c r="C26" s="47">
        <v>442000</v>
      </c>
      <c r="D26" s="47">
        <v>29961.59</v>
      </c>
      <c r="E26" s="47">
        <v>212256.81</v>
      </c>
      <c r="F26" s="41">
        <f t="shared" si="0"/>
        <v>48.021902714932125</v>
      </c>
    </row>
    <row r="27" spans="1:6" ht="15">
      <c r="A27" s="45" t="s">
        <v>165</v>
      </c>
      <c r="B27" s="46" t="s">
        <v>22</v>
      </c>
      <c r="C27" s="47">
        <v>38600</v>
      </c>
      <c r="D27" s="47">
        <v>740.51</v>
      </c>
      <c r="E27" s="47">
        <v>11653.65</v>
      </c>
      <c r="F27" s="41">
        <f t="shared" si="0"/>
        <v>30.19080310880829</v>
      </c>
    </row>
    <row r="28" spans="1:6" ht="15">
      <c r="A28" s="45" t="s">
        <v>166</v>
      </c>
      <c r="B28" s="46" t="s">
        <v>23</v>
      </c>
      <c r="C28" s="47">
        <v>0</v>
      </c>
      <c r="D28" s="47">
        <v>0</v>
      </c>
      <c r="E28" s="47">
        <v>0</v>
      </c>
      <c r="F28" s="41"/>
    </row>
    <row r="29" spans="1:6" s="1" customFormat="1" ht="15">
      <c r="A29" s="42">
        <v>414</v>
      </c>
      <c r="B29" s="43" t="s">
        <v>24</v>
      </c>
      <c r="C29" s="44">
        <f>C30+C31+C32+C33+C34+C35+C36+C37+C38</f>
        <v>401650</v>
      </c>
      <c r="D29" s="44">
        <f>D30+D31+D32+D33+D34+D35+D36+D37+D38</f>
        <v>24456.42</v>
      </c>
      <c r="E29" s="44">
        <f>E30+E31+E32+E33+E34+E35+E36+E37+E38</f>
        <v>61858.22</v>
      </c>
      <c r="F29" s="41">
        <f t="shared" si="0"/>
        <v>15.401025768704097</v>
      </c>
    </row>
    <row r="30" spans="1:6" ht="15">
      <c r="A30" s="45" t="s">
        <v>167</v>
      </c>
      <c r="B30" s="46" t="s">
        <v>25</v>
      </c>
      <c r="C30" s="47">
        <v>34500</v>
      </c>
      <c r="D30" s="47">
        <v>1030.49</v>
      </c>
      <c r="E30" s="47">
        <v>4428.12</v>
      </c>
      <c r="F30" s="41">
        <f t="shared" si="0"/>
        <v>12.835130434782608</v>
      </c>
    </row>
    <row r="31" spans="1:6" ht="15">
      <c r="A31" s="45" t="s">
        <v>168</v>
      </c>
      <c r="B31" s="46" t="s">
        <v>26</v>
      </c>
      <c r="C31" s="47">
        <v>15350</v>
      </c>
      <c r="D31" s="47">
        <v>1354.65</v>
      </c>
      <c r="E31" s="47">
        <v>3003.15</v>
      </c>
      <c r="F31" s="41">
        <f t="shared" si="0"/>
        <v>19.564495114006515</v>
      </c>
    </row>
    <row r="32" spans="1:6" ht="15">
      <c r="A32" s="45" t="s">
        <v>169</v>
      </c>
      <c r="B32" s="46" t="s">
        <v>27</v>
      </c>
      <c r="C32" s="47">
        <v>27070</v>
      </c>
      <c r="D32" s="47">
        <v>1039.02</v>
      </c>
      <c r="E32" s="47">
        <v>7315.62</v>
      </c>
      <c r="F32" s="41">
        <f t="shared" si="0"/>
        <v>27.02482452899889</v>
      </c>
    </row>
    <row r="33" spans="1:6" ht="15">
      <c r="A33" s="45" t="s">
        <v>170</v>
      </c>
      <c r="B33" s="46" t="s">
        <v>28</v>
      </c>
      <c r="C33" s="47">
        <v>19380</v>
      </c>
      <c r="D33" s="47">
        <v>1111.05</v>
      </c>
      <c r="E33" s="47">
        <v>5621.8</v>
      </c>
      <c r="F33" s="41">
        <f t="shared" si="0"/>
        <v>29.008255933952533</v>
      </c>
    </row>
    <row r="34" spans="1:6" ht="15">
      <c r="A34" s="45" t="s">
        <v>171</v>
      </c>
      <c r="B34" s="46" t="s">
        <v>29</v>
      </c>
      <c r="C34" s="47">
        <v>0</v>
      </c>
      <c r="D34" s="47">
        <v>0</v>
      </c>
      <c r="E34" s="47">
        <v>0</v>
      </c>
      <c r="F34" s="41"/>
    </row>
    <row r="35" spans="1:6" ht="15">
      <c r="A35" s="45" t="s">
        <v>172</v>
      </c>
      <c r="B35" s="46" t="s">
        <v>30</v>
      </c>
      <c r="C35" s="47">
        <v>0</v>
      </c>
      <c r="D35" s="47">
        <v>0</v>
      </c>
      <c r="E35" s="47">
        <v>0</v>
      </c>
      <c r="F35" s="41"/>
    </row>
    <row r="36" spans="1:6" ht="15">
      <c r="A36" s="45" t="s">
        <v>173</v>
      </c>
      <c r="B36" s="46" t="s">
        <v>31</v>
      </c>
      <c r="C36" s="47">
        <v>50100</v>
      </c>
      <c r="D36" s="47">
        <v>12000</v>
      </c>
      <c r="E36" s="47">
        <v>14887.33</v>
      </c>
      <c r="F36" s="41">
        <f t="shared" si="0"/>
        <v>29.715229540918166</v>
      </c>
    </row>
    <row r="37" spans="1:6" ht="15">
      <c r="A37" s="45" t="s">
        <v>174</v>
      </c>
      <c r="B37" s="46" t="s">
        <v>32</v>
      </c>
      <c r="C37" s="47">
        <v>8020</v>
      </c>
      <c r="D37" s="47">
        <v>900</v>
      </c>
      <c r="E37" s="47">
        <v>1100</v>
      </c>
      <c r="F37" s="41">
        <f t="shared" si="0"/>
        <v>13.715710723192021</v>
      </c>
    </row>
    <row r="38" spans="1:6" ht="15">
      <c r="A38" s="45" t="s">
        <v>175</v>
      </c>
      <c r="B38" s="46" t="s">
        <v>33</v>
      </c>
      <c r="C38" s="47">
        <v>247230</v>
      </c>
      <c r="D38" s="47">
        <v>7021.21</v>
      </c>
      <c r="E38" s="47">
        <v>25502.2</v>
      </c>
      <c r="F38" s="41">
        <f t="shared" si="0"/>
        <v>10.315172106944951</v>
      </c>
    </row>
    <row r="39" spans="1:6" s="1" customFormat="1" ht="15">
      <c r="A39" s="42">
        <v>415</v>
      </c>
      <c r="B39" s="43" t="s">
        <v>34</v>
      </c>
      <c r="C39" s="44">
        <f>C40+C41+C42</f>
        <v>660500</v>
      </c>
      <c r="D39" s="44">
        <f>D40+D41+D42</f>
        <v>1871.55</v>
      </c>
      <c r="E39" s="44">
        <f>E40+E41+E42</f>
        <v>11351.8</v>
      </c>
      <c r="F39" s="41">
        <f t="shared" si="0"/>
        <v>1.718667676003028</v>
      </c>
    </row>
    <row r="40" spans="1:6" ht="15">
      <c r="A40" s="45" t="s">
        <v>176</v>
      </c>
      <c r="B40" s="46" t="s">
        <v>35</v>
      </c>
      <c r="C40" s="47">
        <v>610000</v>
      </c>
      <c r="D40" s="47">
        <v>0</v>
      </c>
      <c r="E40" s="47">
        <v>0</v>
      </c>
      <c r="F40" s="41">
        <f t="shared" si="0"/>
        <v>0</v>
      </c>
    </row>
    <row r="41" spans="1:6" ht="15">
      <c r="A41" s="45" t="s">
        <v>177</v>
      </c>
      <c r="B41" s="46" t="s">
        <v>36</v>
      </c>
      <c r="C41" s="47">
        <v>26100</v>
      </c>
      <c r="D41" s="47">
        <v>0</v>
      </c>
      <c r="E41" s="47">
        <v>1858.65</v>
      </c>
      <c r="F41" s="41">
        <f t="shared" si="0"/>
        <v>7.121264367816092</v>
      </c>
    </row>
    <row r="42" spans="1:6" ht="15">
      <c r="A42" s="45" t="s">
        <v>178</v>
      </c>
      <c r="B42" s="46" t="s">
        <v>37</v>
      </c>
      <c r="C42" s="47">
        <v>24400</v>
      </c>
      <c r="D42" s="47">
        <v>1871.55</v>
      </c>
      <c r="E42" s="47">
        <v>9493.15</v>
      </c>
      <c r="F42" s="41">
        <f t="shared" si="0"/>
        <v>38.90635245901639</v>
      </c>
    </row>
    <row r="43" spans="1:6" s="1" customFormat="1" ht="15">
      <c r="A43" s="42">
        <v>416</v>
      </c>
      <c r="B43" s="43" t="s">
        <v>38</v>
      </c>
      <c r="C43" s="44">
        <f>C44+C45</f>
        <v>90100</v>
      </c>
      <c r="D43" s="44">
        <f>D44+D45</f>
        <v>410.57</v>
      </c>
      <c r="E43" s="44">
        <f>E44+E45</f>
        <v>45329.2</v>
      </c>
      <c r="F43" s="41">
        <f t="shared" si="0"/>
        <v>50.309877913429524</v>
      </c>
    </row>
    <row r="44" spans="1:6" ht="15">
      <c r="A44" s="45" t="s">
        <v>206</v>
      </c>
      <c r="B44" s="46" t="s">
        <v>39</v>
      </c>
      <c r="C44" s="47">
        <v>6000</v>
      </c>
      <c r="D44" s="47">
        <v>410.57</v>
      </c>
      <c r="E44" s="47">
        <v>2413.17</v>
      </c>
      <c r="F44" s="41">
        <f t="shared" si="0"/>
        <v>40.219500000000004</v>
      </c>
    </row>
    <row r="45" spans="1:6" ht="15">
      <c r="A45" s="45" t="s">
        <v>207</v>
      </c>
      <c r="B45" s="46" t="s">
        <v>40</v>
      </c>
      <c r="C45" s="47">
        <v>84100</v>
      </c>
      <c r="D45" s="47">
        <v>0</v>
      </c>
      <c r="E45" s="47">
        <v>42916.03</v>
      </c>
      <c r="F45" s="41">
        <f t="shared" si="0"/>
        <v>51.029762187871576</v>
      </c>
    </row>
    <row r="46" spans="1:6" s="1" customFormat="1" ht="15">
      <c r="A46" s="42">
        <v>417</v>
      </c>
      <c r="B46" s="43" t="s">
        <v>41</v>
      </c>
      <c r="C46" s="44">
        <f>C47+C48+C49</f>
        <v>64340</v>
      </c>
      <c r="D46" s="44">
        <f>D47+D48+D49</f>
        <v>1927.08</v>
      </c>
      <c r="E46" s="44">
        <f>E47+E48+E49</f>
        <v>24093.47</v>
      </c>
      <c r="F46" s="41">
        <f t="shared" si="0"/>
        <v>37.44710910786447</v>
      </c>
    </row>
    <row r="47" spans="1:6" ht="15">
      <c r="A47" s="45" t="s">
        <v>179</v>
      </c>
      <c r="B47" s="46" t="s">
        <v>42</v>
      </c>
      <c r="C47" s="47">
        <v>64340</v>
      </c>
      <c r="D47" s="47">
        <v>1927.08</v>
      </c>
      <c r="E47" s="47">
        <v>24093.47</v>
      </c>
      <c r="F47" s="41">
        <f t="shared" si="0"/>
        <v>37.44710910786447</v>
      </c>
    </row>
    <row r="48" spans="1:6" ht="15">
      <c r="A48" s="45" t="s">
        <v>180</v>
      </c>
      <c r="B48" s="46" t="s">
        <v>43</v>
      </c>
      <c r="C48" s="47">
        <v>0</v>
      </c>
      <c r="D48" s="47">
        <v>0</v>
      </c>
      <c r="E48" s="47">
        <v>0</v>
      </c>
      <c r="F48" s="41"/>
    </row>
    <row r="49" spans="1:6" ht="15">
      <c r="A49" s="45" t="s">
        <v>181</v>
      </c>
      <c r="B49" s="46" t="s">
        <v>44</v>
      </c>
      <c r="C49" s="47">
        <v>0</v>
      </c>
      <c r="D49" s="47">
        <v>0</v>
      </c>
      <c r="E49" s="47">
        <v>0</v>
      </c>
      <c r="F49" s="41"/>
    </row>
    <row r="50" spans="1:6" s="1" customFormat="1" ht="15">
      <c r="A50" s="42">
        <v>418</v>
      </c>
      <c r="B50" s="43" t="s">
        <v>45</v>
      </c>
      <c r="C50" s="44">
        <v>640300</v>
      </c>
      <c r="D50" s="44">
        <v>26882.37</v>
      </c>
      <c r="E50" s="44">
        <v>41990.3</v>
      </c>
      <c r="F50" s="41">
        <f t="shared" si="0"/>
        <v>6.557910354521318</v>
      </c>
    </row>
    <row r="51" spans="1:6" s="1" customFormat="1" ht="15">
      <c r="A51" s="42">
        <v>419</v>
      </c>
      <c r="B51" s="43" t="s">
        <v>46</v>
      </c>
      <c r="C51" s="44">
        <f>C52+C53+C54+C55+C56+C57+C58</f>
        <v>273274</v>
      </c>
      <c r="D51" s="44">
        <f>D52+D53+D54+D55+D56+D57+D58</f>
        <v>24296.51</v>
      </c>
      <c r="E51" s="44">
        <f>E52+E53+E54+E55+E56+E57+E58</f>
        <v>102592.92</v>
      </c>
      <c r="F51" s="41">
        <f t="shared" si="0"/>
        <v>37.54214451429701</v>
      </c>
    </row>
    <row r="52" spans="1:6" s="1" customFormat="1" ht="15">
      <c r="A52" s="48" t="s">
        <v>263</v>
      </c>
      <c r="B52" s="46" t="s">
        <v>261</v>
      </c>
      <c r="C52" s="47">
        <v>130000</v>
      </c>
      <c r="D52" s="47">
        <v>13687.67</v>
      </c>
      <c r="E52" s="47">
        <v>66980.96</v>
      </c>
      <c r="F52" s="41">
        <f t="shared" si="0"/>
        <v>51.52381538461539</v>
      </c>
    </row>
    <row r="53" spans="1:6" s="1" customFormat="1" ht="15">
      <c r="A53" s="48" t="s">
        <v>264</v>
      </c>
      <c r="B53" s="46" t="s">
        <v>262</v>
      </c>
      <c r="C53" s="47">
        <v>60200</v>
      </c>
      <c r="D53" s="47">
        <v>7352.79</v>
      </c>
      <c r="E53" s="47">
        <v>23272.57</v>
      </c>
      <c r="F53" s="41">
        <f t="shared" si="0"/>
        <v>38.658754152823924</v>
      </c>
    </row>
    <row r="54" spans="1:6" s="1" customFormat="1" ht="15">
      <c r="A54" s="48" t="s">
        <v>208</v>
      </c>
      <c r="B54" s="46" t="s">
        <v>212</v>
      </c>
      <c r="C54" s="47">
        <v>20234</v>
      </c>
      <c r="D54" s="47">
        <v>0</v>
      </c>
      <c r="E54" s="47">
        <v>4773.45</v>
      </c>
      <c r="F54" s="41">
        <f t="shared" si="0"/>
        <v>23.591232578827714</v>
      </c>
    </row>
    <row r="55" spans="1:6" s="1" customFormat="1" ht="15">
      <c r="A55" s="45" t="s">
        <v>209</v>
      </c>
      <c r="B55" s="46" t="s">
        <v>213</v>
      </c>
      <c r="C55" s="47">
        <v>9000</v>
      </c>
      <c r="D55" s="47">
        <v>265.78</v>
      </c>
      <c r="E55" s="47">
        <v>1899.52</v>
      </c>
      <c r="F55" s="41">
        <f t="shared" si="0"/>
        <v>21.105777777777778</v>
      </c>
    </row>
    <row r="56" spans="1:6" s="1" customFormat="1" ht="15">
      <c r="A56" s="45" t="s">
        <v>210</v>
      </c>
      <c r="B56" s="46" t="s">
        <v>214</v>
      </c>
      <c r="C56" s="47">
        <v>0</v>
      </c>
      <c r="D56" s="47">
        <v>0</v>
      </c>
      <c r="E56" s="47">
        <v>0</v>
      </c>
      <c r="F56" s="41"/>
    </row>
    <row r="57" spans="1:6" s="1" customFormat="1" ht="15">
      <c r="A57" s="45"/>
      <c r="B57" s="46" t="s">
        <v>89</v>
      </c>
      <c r="C57" s="47">
        <v>1700</v>
      </c>
      <c r="D57" s="47">
        <v>0</v>
      </c>
      <c r="E57" s="47">
        <v>85</v>
      </c>
      <c r="F57" s="41">
        <f t="shared" si="0"/>
        <v>5</v>
      </c>
    </row>
    <row r="58" spans="1:6" s="1" customFormat="1" ht="15">
      <c r="A58" s="45" t="s">
        <v>211</v>
      </c>
      <c r="B58" s="46" t="s">
        <v>215</v>
      </c>
      <c r="C58" s="47">
        <v>52140</v>
      </c>
      <c r="D58" s="47">
        <v>2990.27</v>
      </c>
      <c r="E58" s="47">
        <v>5581.42</v>
      </c>
      <c r="F58" s="41">
        <f t="shared" si="0"/>
        <v>10.704679708477178</v>
      </c>
    </row>
    <row r="59" spans="1:8" s="1" customFormat="1" ht="15">
      <c r="A59" s="42">
        <v>42</v>
      </c>
      <c r="B59" s="43" t="s">
        <v>47</v>
      </c>
      <c r="C59" s="44">
        <v>2400</v>
      </c>
      <c r="D59" s="44">
        <v>91.8</v>
      </c>
      <c r="E59" s="44">
        <v>567</v>
      </c>
      <c r="F59" s="41">
        <f t="shared" si="0"/>
        <v>23.625</v>
      </c>
      <c r="H59" s="11"/>
    </row>
    <row r="60" spans="1:6" s="1" customFormat="1" ht="24">
      <c r="A60" s="42">
        <v>43</v>
      </c>
      <c r="B60" s="61" t="s">
        <v>48</v>
      </c>
      <c r="C60" s="44">
        <f>C61+C71</f>
        <v>2216734</v>
      </c>
      <c r="D60" s="44">
        <f>D61+D71</f>
        <v>151192.08</v>
      </c>
      <c r="E60" s="44">
        <f>E61+E71</f>
        <v>755872.63</v>
      </c>
      <c r="F60" s="41">
        <f t="shared" si="0"/>
        <v>34.0984813694381</v>
      </c>
    </row>
    <row r="61" spans="1:6" ht="24">
      <c r="A61" s="42">
        <v>431</v>
      </c>
      <c r="B61" s="61" t="s">
        <v>48</v>
      </c>
      <c r="C61" s="44">
        <f>C62+C63+C64+C65+C66+C67+C68+C69+C70</f>
        <v>1580394</v>
      </c>
      <c r="D61" s="44">
        <f>D62+D63+D64+D65+D66+D67+D68+D69+D70</f>
        <v>103469.29</v>
      </c>
      <c r="E61" s="44">
        <f>E62+E63+E64+E65+E66+E67+E68+E69+E70</f>
        <v>546863.39</v>
      </c>
      <c r="F61" s="41">
        <f t="shared" si="0"/>
        <v>34.602978118114855</v>
      </c>
    </row>
    <row r="62" spans="1:6" s="12" customFormat="1" ht="15">
      <c r="A62" s="48" t="s">
        <v>271</v>
      </c>
      <c r="B62" s="46" t="s">
        <v>272</v>
      </c>
      <c r="C62" s="47">
        <v>3500</v>
      </c>
      <c r="D62" s="47">
        <v>0</v>
      </c>
      <c r="E62" s="47">
        <v>0</v>
      </c>
      <c r="F62" s="41">
        <f t="shared" si="0"/>
        <v>0</v>
      </c>
    </row>
    <row r="63" spans="1:6" ht="15">
      <c r="A63" s="48" t="s">
        <v>223</v>
      </c>
      <c r="B63" s="46" t="s">
        <v>224</v>
      </c>
      <c r="C63" s="47">
        <v>62000</v>
      </c>
      <c r="D63" s="47">
        <v>7123</v>
      </c>
      <c r="E63" s="47">
        <v>14162.41</v>
      </c>
      <c r="F63" s="41">
        <f t="shared" si="0"/>
        <v>22.84259677419355</v>
      </c>
    </row>
    <row r="64" spans="1:6" ht="15">
      <c r="A64" s="48" t="s">
        <v>182</v>
      </c>
      <c r="B64" s="46" t="s">
        <v>70</v>
      </c>
      <c r="C64" s="47">
        <v>535000</v>
      </c>
      <c r="D64" s="47">
        <v>40921.42</v>
      </c>
      <c r="E64" s="47">
        <v>235212.72</v>
      </c>
      <c r="F64" s="41">
        <f t="shared" si="0"/>
        <v>43.964994392523366</v>
      </c>
    </row>
    <row r="65" spans="1:6" ht="15">
      <c r="A65" s="45" t="s">
        <v>183</v>
      </c>
      <c r="B65" s="46" t="s">
        <v>71</v>
      </c>
      <c r="C65" s="47">
        <v>17013</v>
      </c>
      <c r="D65" s="47">
        <v>942.63</v>
      </c>
      <c r="E65" s="47">
        <v>13265.03</v>
      </c>
      <c r="F65" s="41">
        <f t="shared" si="0"/>
        <v>77.96996414506555</v>
      </c>
    </row>
    <row r="66" spans="1:6" ht="24">
      <c r="A66" s="45" t="s">
        <v>184</v>
      </c>
      <c r="B66" s="62" t="s">
        <v>72</v>
      </c>
      <c r="C66" s="47">
        <v>132147</v>
      </c>
      <c r="D66" s="47">
        <v>11562.85</v>
      </c>
      <c r="E66" s="47">
        <v>56713.05</v>
      </c>
      <c r="F66" s="41">
        <f t="shared" si="0"/>
        <v>42.91663828917796</v>
      </c>
    </row>
    <row r="67" spans="1:6" ht="15">
      <c r="A67" s="45" t="s">
        <v>185</v>
      </c>
      <c r="B67" s="46" t="s">
        <v>73</v>
      </c>
      <c r="C67" s="47">
        <v>163500</v>
      </c>
      <c r="D67" s="47">
        <v>15328.35</v>
      </c>
      <c r="E67" s="47">
        <v>58909.93</v>
      </c>
      <c r="F67" s="41">
        <f t="shared" si="0"/>
        <v>36.0305382262997</v>
      </c>
    </row>
    <row r="68" spans="1:6" ht="15">
      <c r="A68" s="45" t="s">
        <v>273</v>
      </c>
      <c r="B68" s="46" t="s">
        <v>274</v>
      </c>
      <c r="C68" s="47">
        <v>0</v>
      </c>
      <c r="D68" s="47">
        <v>0</v>
      </c>
      <c r="E68" s="47">
        <v>0</v>
      </c>
      <c r="F68" s="41"/>
    </row>
    <row r="69" spans="1:6" s="1" customFormat="1" ht="15">
      <c r="A69" s="45" t="s">
        <v>186</v>
      </c>
      <c r="B69" s="46" t="s">
        <v>74</v>
      </c>
      <c r="C69" s="47">
        <v>142000</v>
      </c>
      <c r="D69" s="47">
        <v>1805.17</v>
      </c>
      <c r="E69" s="47">
        <v>15804</v>
      </c>
      <c r="F69" s="41">
        <f t="shared" si="0"/>
        <v>11.129577464788733</v>
      </c>
    </row>
    <row r="70" spans="1:6" ht="15">
      <c r="A70" s="45" t="s">
        <v>187</v>
      </c>
      <c r="B70" s="46" t="s">
        <v>75</v>
      </c>
      <c r="C70" s="47">
        <v>525234</v>
      </c>
      <c r="D70" s="47">
        <v>25785.87</v>
      </c>
      <c r="E70" s="47">
        <v>152796.25</v>
      </c>
      <c r="F70" s="41">
        <f t="shared" si="0"/>
        <v>29.09108130852153</v>
      </c>
    </row>
    <row r="71" spans="1:6" ht="15">
      <c r="A71" s="42">
        <v>432</v>
      </c>
      <c r="B71" s="43" t="s">
        <v>49</v>
      </c>
      <c r="C71" s="44">
        <f>C72+C73+C74</f>
        <v>636340</v>
      </c>
      <c r="D71" s="44">
        <f>D72+D73+D74</f>
        <v>47722.79</v>
      </c>
      <c r="E71" s="44">
        <f>E72+E73+E74</f>
        <v>209009.24</v>
      </c>
      <c r="F71" s="41">
        <f t="shared" si="0"/>
        <v>32.845529119653015</v>
      </c>
    </row>
    <row r="72" spans="1:6" ht="15">
      <c r="A72" s="45" t="s">
        <v>188</v>
      </c>
      <c r="B72" s="46" t="s">
        <v>296</v>
      </c>
      <c r="C72" s="47">
        <v>16340</v>
      </c>
      <c r="D72" s="47">
        <v>1485</v>
      </c>
      <c r="E72" s="47">
        <v>7425</v>
      </c>
      <c r="F72" s="41">
        <f t="shared" si="0"/>
        <v>45.4406364749082</v>
      </c>
    </row>
    <row r="73" spans="1:6" s="1" customFormat="1" ht="15">
      <c r="A73" s="45" t="s">
        <v>189</v>
      </c>
      <c r="B73" s="46" t="s">
        <v>76</v>
      </c>
      <c r="C73" s="47">
        <v>0</v>
      </c>
      <c r="D73" s="47">
        <v>0</v>
      </c>
      <c r="E73" s="47">
        <v>0</v>
      </c>
      <c r="F73" s="41"/>
    </row>
    <row r="74" spans="1:6" s="1" customFormat="1" ht="15">
      <c r="A74" s="45" t="s">
        <v>190</v>
      </c>
      <c r="B74" s="46" t="s">
        <v>77</v>
      </c>
      <c r="C74" s="47">
        <v>620000</v>
      </c>
      <c r="D74" s="47">
        <v>46237.79</v>
      </c>
      <c r="E74" s="47">
        <v>201584.24</v>
      </c>
      <c r="F74" s="41">
        <f aca="true" t="shared" si="1" ref="F74:F105">E74/C74*100</f>
        <v>32.513587096774195</v>
      </c>
    </row>
    <row r="75" spans="1:6" ht="15">
      <c r="A75" s="42" t="s">
        <v>201</v>
      </c>
      <c r="B75" s="43" t="s">
        <v>50</v>
      </c>
      <c r="C75" s="44">
        <f>C76</f>
        <v>7742556</v>
      </c>
      <c r="D75" s="44">
        <f>D76</f>
        <v>45527.26</v>
      </c>
      <c r="E75" s="44">
        <f>E76</f>
        <v>184490.72999999998</v>
      </c>
      <c r="F75" s="41">
        <f t="shared" si="1"/>
        <v>2.3828142799354626</v>
      </c>
    </row>
    <row r="76" spans="1:6" ht="15">
      <c r="A76" s="42">
        <v>441</v>
      </c>
      <c r="B76" s="43" t="s">
        <v>50</v>
      </c>
      <c r="C76" s="44">
        <f>C77+C78+C79+C80+C81+C82+C83</f>
        <v>7742556</v>
      </c>
      <c r="D76" s="44">
        <f>D77+D78+D79+D80+D81+D82+D83</f>
        <v>45527.26</v>
      </c>
      <c r="E76" s="44">
        <f>E77+E78+E79+E80+E81+E82+E83</f>
        <v>184490.72999999998</v>
      </c>
      <c r="F76" s="41">
        <f t="shared" si="1"/>
        <v>2.3828142799354626</v>
      </c>
    </row>
    <row r="77" spans="1:6" ht="15">
      <c r="A77" s="48" t="s">
        <v>275</v>
      </c>
      <c r="B77" s="46" t="s">
        <v>276</v>
      </c>
      <c r="C77" s="100">
        <v>0</v>
      </c>
      <c r="D77" s="100">
        <v>0</v>
      </c>
      <c r="E77" s="100">
        <v>0</v>
      </c>
      <c r="F77" s="41"/>
    </row>
    <row r="78" spans="1:6" ht="15">
      <c r="A78" s="45" t="s">
        <v>191</v>
      </c>
      <c r="B78" s="46" t="s">
        <v>51</v>
      </c>
      <c r="C78" s="47">
        <v>4825706</v>
      </c>
      <c r="D78" s="47">
        <v>24446.29</v>
      </c>
      <c r="E78" s="47">
        <v>47710.01</v>
      </c>
      <c r="F78" s="41">
        <f t="shared" si="1"/>
        <v>0.9886638348875793</v>
      </c>
    </row>
    <row r="79" spans="1:6" ht="15">
      <c r="A79" s="45" t="s">
        <v>192</v>
      </c>
      <c r="B79" s="46" t="s">
        <v>52</v>
      </c>
      <c r="C79" s="47">
        <v>405000</v>
      </c>
      <c r="D79" s="47">
        <v>2424.72</v>
      </c>
      <c r="E79" s="47">
        <v>2424.72</v>
      </c>
      <c r="F79" s="41">
        <f t="shared" si="1"/>
        <v>0.5986962962962962</v>
      </c>
    </row>
    <row r="80" spans="1:6" ht="15">
      <c r="A80" s="45" t="s">
        <v>193</v>
      </c>
      <c r="B80" s="46" t="s">
        <v>53</v>
      </c>
      <c r="C80" s="47">
        <v>240000</v>
      </c>
      <c r="D80" s="47">
        <v>0</v>
      </c>
      <c r="E80" s="47">
        <v>0</v>
      </c>
      <c r="F80" s="41">
        <f t="shared" si="1"/>
        <v>0</v>
      </c>
    </row>
    <row r="81" spans="1:6" ht="15">
      <c r="A81" s="45" t="s">
        <v>194</v>
      </c>
      <c r="B81" s="46" t="s">
        <v>54</v>
      </c>
      <c r="C81" s="47">
        <v>155350</v>
      </c>
      <c r="D81" s="47">
        <v>1274.57</v>
      </c>
      <c r="E81" s="47">
        <v>5467.01</v>
      </c>
      <c r="F81" s="41">
        <f t="shared" si="1"/>
        <v>3.519156742838751</v>
      </c>
    </row>
    <row r="82" spans="1:6" s="1" customFormat="1" ht="15">
      <c r="A82" s="45" t="s">
        <v>195</v>
      </c>
      <c r="B82" s="46" t="s">
        <v>55</v>
      </c>
      <c r="C82" s="47">
        <v>1351500</v>
      </c>
      <c r="D82" s="47">
        <v>14955.68</v>
      </c>
      <c r="E82" s="47">
        <v>101800.94</v>
      </c>
      <c r="F82" s="41">
        <f t="shared" si="1"/>
        <v>7.532440991490937</v>
      </c>
    </row>
    <row r="83" spans="1:6" s="1" customFormat="1" ht="15">
      <c r="A83" s="45" t="s">
        <v>196</v>
      </c>
      <c r="B83" s="46" t="s">
        <v>56</v>
      </c>
      <c r="C83" s="47">
        <v>765000</v>
      </c>
      <c r="D83" s="47">
        <v>2426</v>
      </c>
      <c r="E83" s="47">
        <v>27088.05</v>
      </c>
      <c r="F83" s="41">
        <f t="shared" si="1"/>
        <v>3.540921568627451</v>
      </c>
    </row>
    <row r="84" spans="1:6" s="1" customFormat="1" ht="15">
      <c r="A84" s="42" t="s">
        <v>202</v>
      </c>
      <c r="B84" s="43" t="s">
        <v>57</v>
      </c>
      <c r="C84" s="44">
        <f>C85</f>
        <v>0</v>
      </c>
      <c r="D84" s="44">
        <f>D85</f>
        <v>0</v>
      </c>
      <c r="E84" s="44">
        <f>E85</f>
        <v>0</v>
      </c>
      <c r="F84" s="41"/>
    </row>
    <row r="85" spans="1:6" s="1" customFormat="1" ht="15">
      <c r="A85" s="42">
        <v>451</v>
      </c>
      <c r="B85" s="43" t="s">
        <v>57</v>
      </c>
      <c r="C85" s="44">
        <f>C86</f>
        <v>0</v>
      </c>
      <c r="D85" s="44">
        <f>D86+D87+D88</f>
        <v>0</v>
      </c>
      <c r="E85" s="44">
        <f>E86+E87+E88</f>
        <v>0</v>
      </c>
      <c r="F85" s="41"/>
    </row>
    <row r="86" spans="1:6" s="1" customFormat="1" ht="15">
      <c r="A86" s="45" t="s">
        <v>216</v>
      </c>
      <c r="B86" s="46" t="s">
        <v>219</v>
      </c>
      <c r="C86" s="100">
        <v>0</v>
      </c>
      <c r="D86" s="100">
        <v>0</v>
      </c>
      <c r="E86" s="100">
        <v>0</v>
      </c>
      <c r="F86" s="41"/>
    </row>
    <row r="87" spans="1:6" s="1" customFormat="1" ht="15">
      <c r="A87" s="45" t="s">
        <v>217</v>
      </c>
      <c r="B87" s="46" t="s">
        <v>220</v>
      </c>
      <c r="C87" s="100">
        <v>0</v>
      </c>
      <c r="D87" s="100">
        <v>0</v>
      </c>
      <c r="E87" s="100">
        <v>0</v>
      </c>
      <c r="F87" s="41"/>
    </row>
    <row r="88" spans="1:6" s="1" customFormat="1" ht="15">
      <c r="A88" s="45" t="s">
        <v>218</v>
      </c>
      <c r="B88" s="46" t="s">
        <v>221</v>
      </c>
      <c r="C88" s="100">
        <v>0</v>
      </c>
      <c r="D88" s="100">
        <v>0</v>
      </c>
      <c r="E88" s="100">
        <v>0</v>
      </c>
      <c r="F88" s="41"/>
    </row>
    <row r="89" spans="1:6" ht="15">
      <c r="A89" s="42" t="s">
        <v>203</v>
      </c>
      <c r="B89" s="43" t="s">
        <v>58</v>
      </c>
      <c r="C89" s="44">
        <f>C90+C93+C99</f>
        <v>4096743</v>
      </c>
      <c r="D89" s="44">
        <f>D90+D93+D99</f>
        <v>337731.86</v>
      </c>
      <c r="E89" s="44">
        <f>E90+E93+E99</f>
        <v>2266326.3200000003</v>
      </c>
      <c r="F89" s="41">
        <f t="shared" si="1"/>
        <v>55.32019753252767</v>
      </c>
    </row>
    <row r="90" spans="1:6" ht="15">
      <c r="A90" s="42">
        <v>461</v>
      </c>
      <c r="B90" s="43" t="s">
        <v>59</v>
      </c>
      <c r="C90" s="44">
        <f>C91+C92</f>
        <v>275200</v>
      </c>
      <c r="D90" s="44">
        <f>D91+D92</f>
        <v>11113.38</v>
      </c>
      <c r="E90" s="44">
        <f>E91+E92</f>
        <v>126999.74</v>
      </c>
      <c r="F90" s="41">
        <f t="shared" si="1"/>
        <v>46.1481613372093</v>
      </c>
    </row>
    <row r="91" spans="1:6" s="1" customFormat="1" ht="15">
      <c r="A91" s="45" t="s">
        <v>197</v>
      </c>
      <c r="B91" s="46" t="s">
        <v>60</v>
      </c>
      <c r="C91" s="47">
        <v>134200</v>
      </c>
      <c r="D91" s="47">
        <v>11113.38</v>
      </c>
      <c r="E91" s="47">
        <v>55243.83</v>
      </c>
      <c r="F91" s="41">
        <f t="shared" si="1"/>
        <v>41.165298062593145</v>
      </c>
    </row>
    <row r="92" spans="1:6" ht="15">
      <c r="A92" s="45" t="s">
        <v>198</v>
      </c>
      <c r="B92" s="46" t="s">
        <v>61</v>
      </c>
      <c r="C92" s="47">
        <v>141000</v>
      </c>
      <c r="D92" s="47">
        <v>0</v>
      </c>
      <c r="E92" s="47">
        <v>71755.91</v>
      </c>
      <c r="F92" s="41">
        <f t="shared" si="1"/>
        <v>50.89071631205674</v>
      </c>
    </row>
    <row r="93" spans="1:6" ht="15">
      <c r="A93" s="42">
        <v>462</v>
      </c>
      <c r="B93" s="43" t="s">
        <v>62</v>
      </c>
      <c r="C93" s="44">
        <f>C94+C95</f>
        <v>0</v>
      </c>
      <c r="D93" s="44">
        <f>D94+D95</f>
        <v>0</v>
      </c>
      <c r="E93" s="44">
        <f>E94+E95</f>
        <v>0</v>
      </c>
      <c r="F93" s="41"/>
    </row>
    <row r="94" spans="1:6" s="1" customFormat="1" ht="15">
      <c r="A94" s="45" t="s">
        <v>199</v>
      </c>
      <c r="B94" s="46" t="s">
        <v>63</v>
      </c>
      <c r="C94" s="47">
        <v>0</v>
      </c>
      <c r="D94" s="47">
        <v>0</v>
      </c>
      <c r="E94" s="47">
        <v>0</v>
      </c>
      <c r="F94" s="41"/>
    </row>
    <row r="95" spans="1:6" s="1" customFormat="1" ht="15">
      <c r="A95" s="45" t="s">
        <v>200</v>
      </c>
      <c r="B95" s="46" t="s">
        <v>64</v>
      </c>
      <c r="C95" s="47">
        <v>0</v>
      </c>
      <c r="D95" s="47">
        <v>0</v>
      </c>
      <c r="E95" s="47">
        <v>0</v>
      </c>
      <c r="F95" s="41"/>
    </row>
    <row r="96" spans="1:6" s="1" customFormat="1" ht="15" hidden="1">
      <c r="A96" s="42">
        <v>463</v>
      </c>
      <c r="B96" s="43" t="s">
        <v>65</v>
      </c>
      <c r="C96" s="44"/>
      <c r="D96" s="44"/>
      <c r="E96" s="44"/>
      <c r="F96" s="41" t="e">
        <f t="shared" si="1"/>
        <v>#DIV/0!</v>
      </c>
    </row>
    <row r="97" spans="1:6" s="1" customFormat="1" ht="15" hidden="1">
      <c r="A97" s="45" t="s">
        <v>222</v>
      </c>
      <c r="B97" s="46" t="s">
        <v>65</v>
      </c>
      <c r="C97" s="44"/>
      <c r="D97" s="44"/>
      <c r="E97" s="44"/>
      <c r="F97" s="41" t="e">
        <f t="shared" si="1"/>
        <v>#DIV/0!</v>
      </c>
    </row>
    <row r="98" spans="1:6" s="1" customFormat="1" ht="15" hidden="1">
      <c r="A98" s="42"/>
      <c r="B98" s="43"/>
      <c r="C98" s="44"/>
      <c r="D98" s="44"/>
      <c r="E98" s="44"/>
      <c r="F98" s="41" t="e">
        <f t="shared" si="1"/>
        <v>#DIV/0!</v>
      </c>
    </row>
    <row r="99" spans="1:6" s="1" customFormat="1" ht="15">
      <c r="A99" s="42">
        <v>463</v>
      </c>
      <c r="B99" s="43" t="s">
        <v>65</v>
      </c>
      <c r="C99" s="44">
        <f>C100</f>
        <v>3821543</v>
      </c>
      <c r="D99" s="44">
        <f>D100</f>
        <v>326618.48</v>
      </c>
      <c r="E99" s="44">
        <f>E100</f>
        <v>2139326.58</v>
      </c>
      <c r="F99" s="41">
        <f t="shared" si="1"/>
        <v>55.980701512451915</v>
      </c>
    </row>
    <row r="100" spans="1:6" ht="15">
      <c r="A100" s="48" t="s">
        <v>222</v>
      </c>
      <c r="B100" s="46" t="s">
        <v>65</v>
      </c>
      <c r="C100" s="47">
        <v>3821543</v>
      </c>
      <c r="D100" s="47">
        <v>326618.48</v>
      </c>
      <c r="E100" s="47">
        <v>2139326.58</v>
      </c>
      <c r="F100" s="41">
        <f t="shared" si="1"/>
        <v>55.980701512451915</v>
      </c>
    </row>
    <row r="101" spans="1:6" ht="15">
      <c r="A101" s="42" t="s">
        <v>204</v>
      </c>
      <c r="B101" s="43" t="s">
        <v>66</v>
      </c>
      <c r="C101" s="44">
        <f>C102+C103+C104</f>
        <v>155000</v>
      </c>
      <c r="D101" s="44">
        <f>D102+D103+D104</f>
        <v>23508.12</v>
      </c>
      <c r="E101" s="44">
        <f>E102+E103+E104</f>
        <v>56084.04</v>
      </c>
      <c r="F101" s="41">
        <f t="shared" si="1"/>
        <v>36.18325161290323</v>
      </c>
    </row>
    <row r="102" spans="1:6" ht="15">
      <c r="A102" s="49">
        <v>471</v>
      </c>
      <c r="B102" s="46" t="s">
        <v>67</v>
      </c>
      <c r="C102" s="47">
        <v>140000</v>
      </c>
      <c r="D102" s="47">
        <v>23508.12</v>
      </c>
      <c r="E102" s="47">
        <v>56084.04</v>
      </c>
      <c r="F102" s="41">
        <f t="shared" si="1"/>
        <v>40.060028571428575</v>
      </c>
    </row>
    <row r="103" spans="1:6" ht="15">
      <c r="A103" s="49">
        <v>472</v>
      </c>
      <c r="B103" s="46" t="s">
        <v>68</v>
      </c>
      <c r="C103" s="47">
        <v>15000</v>
      </c>
      <c r="D103" s="47">
        <v>0</v>
      </c>
      <c r="E103" s="47">
        <v>0</v>
      </c>
      <c r="F103" s="41">
        <f t="shared" si="1"/>
        <v>0</v>
      </c>
    </row>
    <row r="104" spans="1:6" ht="15.75" thickBot="1">
      <c r="A104" s="50">
        <v>473</v>
      </c>
      <c r="B104" s="51" t="s">
        <v>69</v>
      </c>
      <c r="C104" s="52">
        <v>0</v>
      </c>
      <c r="D104" s="52">
        <v>0</v>
      </c>
      <c r="E104" s="52">
        <v>0</v>
      </c>
      <c r="F104" s="41"/>
    </row>
    <row r="105" spans="1:6" ht="15.75" thickTop="1">
      <c r="A105" s="53"/>
      <c r="B105" s="54" t="s">
        <v>205</v>
      </c>
      <c r="C105" s="55">
        <f>C6+C75+C84+C89+C101</f>
        <v>20008586</v>
      </c>
      <c r="D105" s="55">
        <f>D6+D75+D84+D89+D101</f>
        <v>875026.11</v>
      </c>
      <c r="E105" s="55">
        <f>E6+E75+E84+E89+E101</f>
        <v>4761654.7700000005</v>
      </c>
      <c r="F105" s="41">
        <f t="shared" si="1"/>
        <v>23.798057343982233</v>
      </c>
    </row>
    <row r="106" spans="1:6" ht="15">
      <c r="A106" s="21"/>
      <c r="B106" s="21"/>
      <c r="C106" s="21"/>
      <c r="D106" s="21"/>
      <c r="E106" s="21"/>
      <c r="F106" s="21"/>
    </row>
    <row r="107" spans="1:6" ht="15">
      <c r="A107" s="21"/>
      <c r="B107" s="21"/>
      <c r="C107" s="21"/>
      <c r="D107" s="21"/>
      <c r="E107" s="21"/>
      <c r="F107" s="21"/>
    </row>
    <row r="108" spans="1:6" s="13" customFormat="1" ht="15">
      <c r="A108" s="102" t="s">
        <v>279</v>
      </c>
      <c r="B108" s="102"/>
      <c r="C108" s="102"/>
      <c r="D108" s="103"/>
      <c r="E108" s="103"/>
      <c r="F108" s="103"/>
    </row>
    <row r="109" spans="1:6" ht="15">
      <c r="A109" s="56"/>
      <c r="B109" s="56"/>
      <c r="C109" s="56"/>
      <c r="D109" s="21"/>
      <c r="E109" s="21"/>
      <c r="F109" s="21"/>
    </row>
    <row r="110" spans="1:6" ht="28.5" customHeight="1">
      <c r="A110" s="56"/>
      <c r="B110" s="57" t="s">
        <v>280</v>
      </c>
      <c r="C110" s="58" t="s">
        <v>300</v>
      </c>
      <c r="D110" s="21"/>
      <c r="E110" s="104"/>
      <c r="F110" s="21"/>
    </row>
    <row r="111" spans="1:6" ht="15">
      <c r="A111" s="56"/>
      <c r="B111" s="59" t="s">
        <v>4</v>
      </c>
      <c r="C111" s="101">
        <f>C112+C113+C114+C115+C116</f>
        <v>103636.56</v>
      </c>
      <c r="D111" s="21"/>
      <c r="E111" s="104"/>
      <c r="F111" s="21"/>
    </row>
    <row r="112" spans="1:6" ht="15">
      <c r="A112" s="56"/>
      <c r="B112" s="60" t="s">
        <v>283</v>
      </c>
      <c r="C112" s="101">
        <v>0</v>
      </c>
      <c r="D112" s="21"/>
      <c r="E112" s="104"/>
      <c r="F112" s="21"/>
    </row>
    <row r="113" spans="1:6" ht="15">
      <c r="A113" s="56"/>
      <c r="B113" s="60" t="s">
        <v>284</v>
      </c>
      <c r="C113" s="101">
        <v>20349.91</v>
      </c>
      <c r="D113" s="21"/>
      <c r="E113" s="104"/>
      <c r="F113" s="21"/>
    </row>
    <row r="114" spans="1:6" ht="15">
      <c r="A114" s="56"/>
      <c r="B114" s="60" t="s">
        <v>285</v>
      </c>
      <c r="C114" s="101">
        <v>53812.8</v>
      </c>
      <c r="D114" s="21"/>
      <c r="E114" s="104"/>
      <c r="F114" s="21"/>
    </row>
    <row r="115" spans="1:6" ht="15">
      <c r="A115" s="56"/>
      <c r="B115" s="60" t="s">
        <v>286</v>
      </c>
      <c r="C115" s="101">
        <v>29473.85</v>
      </c>
      <c r="D115" s="21"/>
      <c r="E115" s="104"/>
      <c r="F115" s="21"/>
    </row>
    <row r="116" spans="1:6" ht="15">
      <c r="A116" s="56"/>
      <c r="B116" s="60" t="s">
        <v>287</v>
      </c>
      <c r="C116" s="101">
        <v>0</v>
      </c>
      <c r="D116" s="21"/>
      <c r="E116" s="104"/>
      <c r="F116" s="21"/>
    </row>
    <row r="117" spans="1:6" ht="15">
      <c r="A117" s="56"/>
      <c r="B117" s="59" t="s">
        <v>10</v>
      </c>
      <c r="C117" s="101">
        <v>0</v>
      </c>
      <c r="D117" s="21"/>
      <c r="E117" s="104"/>
      <c r="F117" s="21"/>
    </row>
    <row r="118" spans="1:6" ht="15">
      <c r="A118" s="56"/>
      <c r="B118" s="59" t="s">
        <v>18</v>
      </c>
      <c r="C118" s="101">
        <v>0</v>
      </c>
      <c r="D118" s="104"/>
      <c r="E118" s="104"/>
      <c r="F118" s="21"/>
    </row>
    <row r="119" spans="1:6" ht="15">
      <c r="A119" s="56"/>
      <c r="B119" s="59" t="s">
        <v>24</v>
      </c>
      <c r="C119" s="101">
        <v>3707.06</v>
      </c>
      <c r="D119" s="21"/>
      <c r="E119" s="104"/>
      <c r="F119" s="21"/>
    </row>
    <row r="120" spans="1:6" ht="15">
      <c r="A120" s="56"/>
      <c r="B120" s="59" t="s">
        <v>34</v>
      </c>
      <c r="C120" s="101">
        <v>70267.75</v>
      </c>
      <c r="D120" s="21"/>
      <c r="E120" s="104"/>
      <c r="F120" s="21"/>
    </row>
    <row r="121" spans="1:6" ht="15">
      <c r="A121" s="56"/>
      <c r="B121" s="59" t="s">
        <v>38</v>
      </c>
      <c r="C121" s="101">
        <v>0</v>
      </c>
      <c r="D121" s="21"/>
      <c r="E121" s="21"/>
      <c r="F121" s="21"/>
    </row>
    <row r="122" spans="1:6" ht="15">
      <c r="A122" s="56"/>
      <c r="B122" s="59" t="s">
        <v>41</v>
      </c>
      <c r="C122" s="101">
        <v>2356.98</v>
      </c>
      <c r="D122" s="21"/>
      <c r="E122" s="21"/>
      <c r="F122" s="21"/>
    </row>
    <row r="123" spans="1:6" ht="15">
      <c r="A123" s="56"/>
      <c r="B123" s="59" t="s">
        <v>45</v>
      </c>
      <c r="C123" s="101">
        <v>9331.76</v>
      </c>
      <c r="D123" s="21"/>
      <c r="E123" s="21"/>
      <c r="F123" s="21"/>
    </row>
    <row r="124" spans="1:6" ht="15">
      <c r="A124" s="56"/>
      <c r="B124" s="59" t="s">
        <v>46</v>
      </c>
      <c r="C124" s="101">
        <v>6057.84</v>
      </c>
      <c r="D124" s="104"/>
      <c r="E124" s="104"/>
      <c r="F124" s="21"/>
    </row>
    <row r="125" spans="1:6" ht="15">
      <c r="A125" s="56"/>
      <c r="B125" s="46" t="s">
        <v>288</v>
      </c>
      <c r="C125" s="101">
        <v>0</v>
      </c>
      <c r="D125" s="21"/>
      <c r="E125" s="21"/>
      <c r="F125" s="21"/>
    </row>
    <row r="126" spans="1:6" ht="15">
      <c r="A126" s="56"/>
      <c r="B126" s="59" t="s">
        <v>47</v>
      </c>
      <c r="C126" s="101">
        <v>0</v>
      </c>
      <c r="D126" s="21"/>
      <c r="E126" s="21"/>
      <c r="F126" s="21"/>
    </row>
    <row r="127" spans="1:6" ht="24">
      <c r="A127" s="56"/>
      <c r="B127" s="61" t="s">
        <v>48</v>
      </c>
      <c r="C127" s="101">
        <v>8611.88</v>
      </c>
      <c r="D127" s="21"/>
      <c r="E127" s="21"/>
      <c r="F127" s="21"/>
    </row>
    <row r="128" spans="1:6" ht="15">
      <c r="A128" s="56"/>
      <c r="B128" s="59" t="s">
        <v>49</v>
      </c>
      <c r="C128" s="101">
        <v>0</v>
      </c>
      <c r="D128" s="21"/>
      <c r="E128" s="21"/>
      <c r="F128" s="21"/>
    </row>
    <row r="129" spans="1:6" ht="15">
      <c r="A129" s="56"/>
      <c r="B129" s="59" t="s">
        <v>50</v>
      </c>
      <c r="C129" s="101">
        <v>122648.65</v>
      </c>
      <c r="D129" s="21"/>
      <c r="E129" s="21"/>
      <c r="F129" s="21"/>
    </row>
    <row r="130" spans="1:6" ht="15">
      <c r="A130" s="56"/>
      <c r="B130" s="59" t="s">
        <v>57</v>
      </c>
      <c r="C130" s="101">
        <v>0</v>
      </c>
      <c r="D130" s="21"/>
      <c r="E130" s="21"/>
      <c r="F130" s="21"/>
    </row>
    <row r="131" spans="1:6" ht="15">
      <c r="A131" s="56"/>
      <c r="B131" s="59" t="s">
        <v>58</v>
      </c>
      <c r="C131" s="101">
        <f>C111+C117+C118+C119+C120+C121+C122+C123+C124+C127+C128+C129+C130</f>
        <v>326618.48</v>
      </c>
      <c r="D131" s="104"/>
      <c r="E131" s="104"/>
      <c r="F131" s="21"/>
    </row>
    <row r="132" spans="1:6" ht="15">
      <c r="A132" s="21"/>
      <c r="B132" s="21"/>
      <c r="C132" s="21"/>
      <c r="D132" s="21"/>
      <c r="E132" s="21"/>
      <c r="F132" s="21"/>
    </row>
    <row r="133" spans="1:6" ht="15">
      <c r="A133" s="21"/>
      <c r="B133" s="21"/>
      <c r="C133" s="21"/>
      <c r="D133" s="21"/>
      <c r="E133" s="21"/>
      <c r="F133" s="21"/>
    </row>
    <row r="134" spans="1:6" ht="15">
      <c r="A134" s="21"/>
      <c r="B134" s="21"/>
      <c r="C134" s="21"/>
      <c r="D134" s="21"/>
      <c r="E134" s="21"/>
      <c r="F134" s="21"/>
    </row>
    <row r="135" spans="1:6" ht="15">
      <c r="A135" s="21"/>
      <c r="B135" s="21"/>
      <c r="C135" s="21"/>
      <c r="D135" s="21"/>
      <c r="E135" s="21"/>
      <c r="F135" s="21"/>
    </row>
    <row r="136" spans="1:6" ht="15">
      <c r="A136" s="21"/>
      <c r="B136" s="21"/>
      <c r="C136" s="21"/>
      <c r="D136" s="21"/>
      <c r="E136" s="21"/>
      <c r="F136" s="21"/>
    </row>
    <row r="137" spans="1:6" ht="15">
      <c r="A137" s="21"/>
      <c r="B137" s="21"/>
      <c r="C137" s="21"/>
      <c r="D137" s="21"/>
      <c r="E137" s="21"/>
      <c r="F137" s="21"/>
    </row>
    <row r="138" spans="1:6" ht="15">
      <c r="A138" s="21"/>
      <c r="B138" s="21"/>
      <c r="C138" s="21"/>
      <c r="D138" s="21"/>
      <c r="E138" s="21"/>
      <c r="F138" s="21"/>
    </row>
  </sheetData>
  <sheetProtection/>
  <mergeCells count="2">
    <mergeCell ref="E2:F2"/>
    <mergeCell ref="A4:F4"/>
  </mergeCells>
  <printOptions/>
  <pageMargins left="0.18" right="0.12" top="0.38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30"/>
  <sheetViews>
    <sheetView tabSelected="1" zoomScalePageLayoutView="0" workbookViewId="0" topLeftCell="A1">
      <selection activeCell="A24" sqref="A24:E24"/>
    </sheetView>
  </sheetViews>
  <sheetFormatPr defaultColWidth="9.140625" defaultRowHeight="15"/>
  <cols>
    <col min="1" max="1" width="7.7109375" style="0" customWidth="1"/>
    <col min="2" max="2" width="11.140625" style="0" customWidth="1"/>
    <col min="3" max="3" width="49.421875" style="0" customWidth="1"/>
    <col min="4" max="4" width="23.421875" style="0" customWidth="1"/>
    <col min="5" max="5" width="24.7109375" style="0" customWidth="1"/>
    <col min="7" max="7" width="12.140625" style="0" customWidth="1"/>
  </cols>
  <sheetData>
    <row r="1" s="10" customFormat="1" ht="12.75"/>
    <row r="2" s="10" customFormat="1" ht="12.75"/>
    <row r="3" s="10" customFormat="1" ht="12.75"/>
    <row r="4" s="10" customFormat="1" ht="12.75"/>
    <row r="5" s="10" customFormat="1" ht="12.75"/>
    <row r="6" spans="2:5" ht="15">
      <c r="B6" s="21"/>
      <c r="C6" s="21"/>
      <c r="D6" s="21"/>
      <c r="E6" s="63" t="s">
        <v>226</v>
      </c>
    </row>
    <row r="7" spans="2:5" ht="15">
      <c r="B7" s="21"/>
      <c r="C7" s="21"/>
      <c r="D7" s="21"/>
      <c r="E7" s="21"/>
    </row>
    <row r="8" spans="2:5" ht="36">
      <c r="B8" s="64" t="s">
        <v>0</v>
      </c>
      <c r="C8" s="65" t="s">
        <v>227</v>
      </c>
      <c r="D8" s="66" t="s">
        <v>305</v>
      </c>
      <c r="E8" s="66" t="s">
        <v>306</v>
      </c>
    </row>
    <row r="9" spans="2:5" ht="15">
      <c r="B9" s="63" t="s">
        <v>2</v>
      </c>
      <c r="C9" s="67" t="s">
        <v>228</v>
      </c>
      <c r="D9" s="68">
        <f>D10+D11+D12</f>
        <v>1184116.79</v>
      </c>
      <c r="E9" s="68">
        <f>E10+E11+E12</f>
        <v>5353762.62</v>
      </c>
    </row>
    <row r="10" spans="2:5" ht="15">
      <c r="B10" s="69"/>
      <c r="C10" s="70" t="s">
        <v>229</v>
      </c>
      <c r="D10" s="71">
        <v>673721.65</v>
      </c>
      <c r="E10" s="71">
        <v>4341133.3</v>
      </c>
    </row>
    <row r="11" spans="2:5" ht="15">
      <c r="B11" s="69"/>
      <c r="C11" s="70" t="s">
        <v>230</v>
      </c>
      <c r="D11" s="72">
        <v>12519.16</v>
      </c>
      <c r="E11" s="71">
        <v>43382.23</v>
      </c>
    </row>
    <row r="12" spans="2:5" ht="15">
      <c r="B12" s="69"/>
      <c r="C12" s="70" t="s">
        <v>231</v>
      </c>
      <c r="D12" s="71">
        <v>497875.98</v>
      </c>
      <c r="E12" s="71">
        <v>969247.09</v>
      </c>
    </row>
    <row r="13" spans="2:5" ht="15">
      <c r="B13" s="63" t="s">
        <v>201</v>
      </c>
      <c r="C13" s="67" t="s">
        <v>232</v>
      </c>
      <c r="D13" s="108">
        <v>91.8</v>
      </c>
      <c r="E13" s="108">
        <v>0</v>
      </c>
    </row>
    <row r="14" spans="2:5" ht="15">
      <c r="B14" s="63" t="s">
        <v>202</v>
      </c>
      <c r="C14" s="73" t="s">
        <v>233</v>
      </c>
      <c r="D14" s="74">
        <v>96573.92</v>
      </c>
      <c r="E14" s="108">
        <v>0</v>
      </c>
    </row>
    <row r="15" spans="2:5" ht="15">
      <c r="B15" s="63" t="s">
        <v>203</v>
      </c>
      <c r="C15" s="67" t="s">
        <v>234</v>
      </c>
      <c r="D15" s="74">
        <v>28116.67</v>
      </c>
      <c r="E15" s="108">
        <v>54180.46</v>
      </c>
    </row>
    <row r="16" spans="2:5" ht="15">
      <c r="B16" s="63" t="s">
        <v>204</v>
      </c>
      <c r="C16" s="67" t="s">
        <v>235</v>
      </c>
      <c r="D16" s="68">
        <f>D17+D18</f>
        <v>0</v>
      </c>
      <c r="E16" s="108">
        <v>274377.4</v>
      </c>
    </row>
    <row r="17" spans="2:5" ht="15">
      <c r="B17" s="63" t="s">
        <v>236</v>
      </c>
      <c r="C17" s="67" t="s">
        <v>237</v>
      </c>
      <c r="D17" s="71">
        <v>0</v>
      </c>
      <c r="E17" s="72">
        <v>274377.4</v>
      </c>
    </row>
    <row r="18" spans="2:5" ht="15">
      <c r="B18" s="63" t="s">
        <v>238</v>
      </c>
      <c r="C18" s="67" t="s">
        <v>239</v>
      </c>
      <c r="D18" s="71">
        <v>0</v>
      </c>
      <c r="E18" s="72"/>
    </row>
    <row r="19" spans="2:5" ht="15">
      <c r="B19" s="63" t="s">
        <v>240</v>
      </c>
      <c r="C19" s="67" t="s">
        <v>265</v>
      </c>
      <c r="D19" s="107">
        <v>3504952.68</v>
      </c>
      <c r="E19" s="72">
        <v>0</v>
      </c>
    </row>
    <row r="20" spans="2:5" ht="15">
      <c r="B20" s="63" t="s">
        <v>277</v>
      </c>
      <c r="C20" s="67" t="s">
        <v>241</v>
      </c>
      <c r="D20" s="108">
        <v>422.05</v>
      </c>
      <c r="E20" s="72">
        <v>0</v>
      </c>
    </row>
    <row r="21" spans="2:5" ht="15">
      <c r="B21" s="126" t="s">
        <v>278</v>
      </c>
      <c r="C21" s="126"/>
      <c r="D21" s="68">
        <f>D9+D13+D14+D15+D16+D19+D20</f>
        <v>4814273.91</v>
      </c>
      <c r="E21" s="68">
        <f>E9+E15+E16</f>
        <v>5682320.48</v>
      </c>
    </row>
    <row r="22" ht="15">
      <c r="G22" s="7"/>
    </row>
    <row r="23" spans="1:13" ht="7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13" customFormat="1" ht="111" customHeight="1">
      <c r="A24" s="127" t="s">
        <v>307</v>
      </c>
      <c r="B24" s="128"/>
      <c r="C24" s="128"/>
      <c r="D24" s="128"/>
      <c r="E24" s="129"/>
      <c r="F24" s="106"/>
      <c r="G24" s="106"/>
      <c r="H24" s="106"/>
      <c r="I24" s="106"/>
      <c r="J24" s="106"/>
      <c r="K24" s="106"/>
      <c r="L24" s="106"/>
      <c r="M24" s="106"/>
    </row>
    <row r="25" spans="1:13" ht="15">
      <c r="A25" s="105"/>
      <c r="B25" s="105"/>
      <c r="C25" s="105"/>
      <c r="D25" s="105"/>
      <c r="E25" s="105"/>
      <c r="F25" s="106"/>
      <c r="G25" s="106"/>
      <c r="H25" s="106"/>
      <c r="I25" s="106"/>
      <c r="J25" s="106"/>
      <c r="K25" s="106"/>
      <c r="L25" s="106"/>
      <c r="M25" s="106"/>
    </row>
    <row r="26" spans="1:13" ht="14.25" customHeight="1">
      <c r="A26" s="105"/>
      <c r="B26" s="105"/>
      <c r="C26" s="105"/>
      <c r="D26" s="105"/>
      <c r="E26" s="105"/>
      <c r="F26" s="106"/>
      <c r="G26" s="106"/>
      <c r="H26" s="106"/>
      <c r="I26" s="106"/>
      <c r="J26" s="106"/>
      <c r="K26" s="106"/>
      <c r="L26" s="106"/>
      <c r="M26" s="106"/>
    </row>
    <row r="27" spans="1:13" ht="15">
      <c r="A27" s="105"/>
      <c r="B27" s="105"/>
      <c r="C27" s="105"/>
      <c r="D27" s="105"/>
      <c r="E27" s="105"/>
      <c r="F27" s="106"/>
      <c r="G27" s="106"/>
      <c r="H27" s="106"/>
      <c r="I27" s="106"/>
      <c r="J27" s="106"/>
      <c r="K27" s="106"/>
      <c r="L27" s="106"/>
      <c r="M27" s="106"/>
    </row>
    <row r="28" spans="1:13" ht="15">
      <c r="A28" s="105"/>
      <c r="B28" s="105"/>
      <c r="C28" s="105"/>
      <c r="D28" s="105"/>
      <c r="E28" s="105"/>
      <c r="F28" s="106"/>
      <c r="G28" s="106"/>
      <c r="H28" s="106"/>
      <c r="I28" s="106"/>
      <c r="J28" s="106"/>
      <c r="K28" s="106"/>
      <c r="L28" s="106"/>
      <c r="M28" s="106"/>
    </row>
    <row r="29" spans="1:13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</sheetData>
  <sheetProtection/>
  <mergeCells count="2">
    <mergeCell ref="B21:C21"/>
    <mergeCell ref="A24:E24"/>
  </mergeCells>
  <printOptions/>
  <pageMargins left="0.8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3" width="12.28125" style="0" customWidth="1"/>
    <col min="4" max="4" width="11.8515625" style="0" customWidth="1"/>
    <col min="5" max="5" width="11.57421875" style="0" customWidth="1"/>
    <col min="6" max="6" width="11.7109375" style="0" customWidth="1"/>
    <col min="7" max="7" width="10.140625" style="0" customWidth="1"/>
    <col min="8" max="8" width="11.28125" style="0" customWidth="1"/>
    <col min="9" max="9" width="12.00390625" style="0" customWidth="1"/>
    <col min="10" max="10" width="11.421875" style="0" customWidth="1"/>
    <col min="11" max="11" width="11.7109375" style="0" customWidth="1"/>
  </cols>
  <sheetData>
    <row r="1" spans="1:11" ht="1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95"/>
      <c r="B3" s="95"/>
      <c r="C3" s="95"/>
      <c r="D3" s="95"/>
      <c r="E3" s="95"/>
      <c r="F3" s="95"/>
      <c r="G3" s="96"/>
      <c r="H3" s="96"/>
      <c r="I3" s="134" t="s">
        <v>242</v>
      </c>
      <c r="J3" s="135"/>
      <c r="K3" s="9"/>
    </row>
    <row r="4" spans="1:11" ht="15.75" thickBot="1">
      <c r="A4" s="95"/>
      <c r="B4" s="95"/>
      <c r="C4" s="97"/>
      <c r="D4" s="97"/>
      <c r="E4" s="97"/>
      <c r="F4" s="97"/>
      <c r="G4" s="96"/>
      <c r="H4" s="96"/>
      <c r="I4" s="97"/>
      <c r="J4" s="96"/>
      <c r="K4" s="9"/>
    </row>
    <row r="5" spans="1:11" ht="27.75" customHeight="1">
      <c r="A5" s="136" t="s">
        <v>0</v>
      </c>
      <c r="B5" s="138" t="s">
        <v>243</v>
      </c>
      <c r="C5" s="140" t="s">
        <v>303</v>
      </c>
      <c r="D5" s="141"/>
      <c r="E5" s="141"/>
      <c r="F5" s="142"/>
      <c r="G5" s="140" t="s">
        <v>304</v>
      </c>
      <c r="H5" s="141"/>
      <c r="I5" s="141"/>
      <c r="J5" s="142"/>
      <c r="K5" s="9"/>
    </row>
    <row r="6" spans="1:11" ht="48.75" thickBot="1">
      <c r="A6" s="137"/>
      <c r="B6" s="139"/>
      <c r="C6" s="75" t="s">
        <v>244</v>
      </c>
      <c r="D6" s="76" t="s">
        <v>245</v>
      </c>
      <c r="E6" s="76" t="s">
        <v>246</v>
      </c>
      <c r="F6" s="77" t="s">
        <v>247</v>
      </c>
      <c r="G6" s="78" t="s">
        <v>244</v>
      </c>
      <c r="H6" s="76" t="s">
        <v>245</v>
      </c>
      <c r="I6" s="76" t="s">
        <v>246</v>
      </c>
      <c r="J6" s="79" t="s">
        <v>247</v>
      </c>
      <c r="K6" s="9"/>
    </row>
    <row r="7" spans="1:11" ht="15.75" thickTop="1">
      <c r="A7" s="14" t="s">
        <v>2</v>
      </c>
      <c r="B7" s="80" t="s">
        <v>248</v>
      </c>
      <c r="C7" s="81">
        <f aca="true" t="shared" si="0" ref="C7:J7">C8+C11</f>
        <v>1445000</v>
      </c>
      <c r="D7" s="81">
        <f t="shared" si="0"/>
        <v>945000</v>
      </c>
      <c r="E7" s="81">
        <f t="shared" si="0"/>
        <v>843273.96</v>
      </c>
      <c r="F7" s="81">
        <f t="shared" si="0"/>
        <v>101726.04</v>
      </c>
      <c r="G7" s="82">
        <f t="shared" si="0"/>
        <v>120000</v>
      </c>
      <c r="H7" s="81">
        <f t="shared" si="0"/>
        <v>120000</v>
      </c>
      <c r="I7" s="81">
        <f t="shared" si="0"/>
        <v>95788.38</v>
      </c>
      <c r="J7" s="83">
        <f t="shared" si="0"/>
        <v>24211.62</v>
      </c>
      <c r="K7" s="109"/>
    </row>
    <row r="8" spans="1:11" ht="15">
      <c r="A8" s="15">
        <v>1</v>
      </c>
      <c r="B8" s="84" t="s">
        <v>249</v>
      </c>
      <c r="C8" s="85">
        <f>C9+C10</f>
        <v>1445000</v>
      </c>
      <c r="D8" s="85">
        <f>D9+D10</f>
        <v>945000</v>
      </c>
      <c r="E8" s="85">
        <f>E9+E10</f>
        <v>843273.96</v>
      </c>
      <c r="F8" s="85">
        <f>F9+F10</f>
        <v>101726.04</v>
      </c>
      <c r="G8" s="86">
        <f>G9+G10</f>
        <v>120000</v>
      </c>
      <c r="H8" s="85">
        <f>H10+H9</f>
        <v>120000</v>
      </c>
      <c r="I8" s="85">
        <f>I9+I10</f>
        <v>95788.38</v>
      </c>
      <c r="J8" s="87">
        <f>J9+J10</f>
        <v>24211.62</v>
      </c>
      <c r="K8" s="9"/>
    </row>
    <row r="9" spans="1:11" ht="15">
      <c r="A9" s="16" t="s">
        <v>250</v>
      </c>
      <c r="B9" s="88" t="s">
        <v>251</v>
      </c>
      <c r="C9" s="89">
        <v>500000</v>
      </c>
      <c r="D9" s="89">
        <v>0</v>
      </c>
      <c r="E9" s="89">
        <v>0</v>
      </c>
      <c r="F9" s="89">
        <v>0</v>
      </c>
      <c r="G9" s="90">
        <v>0</v>
      </c>
      <c r="H9" s="89">
        <v>0</v>
      </c>
      <c r="I9" s="89">
        <v>0</v>
      </c>
      <c r="J9" s="91">
        <v>0</v>
      </c>
      <c r="K9" s="9"/>
    </row>
    <row r="10" spans="1:11" ht="15">
      <c r="A10" s="16" t="s">
        <v>252</v>
      </c>
      <c r="B10" s="88" t="s">
        <v>253</v>
      </c>
      <c r="C10" s="89">
        <v>945000</v>
      </c>
      <c r="D10" s="89">
        <v>945000</v>
      </c>
      <c r="E10" s="89">
        <f>D10-F10</f>
        <v>843273.96</v>
      </c>
      <c r="F10" s="89">
        <v>101726.04</v>
      </c>
      <c r="G10" s="90">
        <v>120000</v>
      </c>
      <c r="H10" s="89">
        <v>120000</v>
      </c>
      <c r="I10" s="89">
        <f>H10-J10</f>
        <v>95788.38</v>
      </c>
      <c r="J10" s="91">
        <v>24211.62</v>
      </c>
      <c r="K10" s="9"/>
    </row>
    <row r="11" spans="1:11" ht="15">
      <c r="A11" s="15">
        <v>2</v>
      </c>
      <c r="B11" s="84" t="s">
        <v>254</v>
      </c>
      <c r="C11" s="85">
        <v>0</v>
      </c>
      <c r="D11" s="85">
        <v>0</v>
      </c>
      <c r="E11" s="85">
        <v>0</v>
      </c>
      <c r="F11" s="85">
        <v>0</v>
      </c>
      <c r="G11" s="110">
        <v>0</v>
      </c>
      <c r="H11" s="85">
        <v>0</v>
      </c>
      <c r="I11" s="85">
        <v>0</v>
      </c>
      <c r="J11" s="87">
        <v>0</v>
      </c>
      <c r="K11" s="9"/>
    </row>
    <row r="12" spans="1:11" ht="15">
      <c r="A12" s="17" t="s">
        <v>201</v>
      </c>
      <c r="B12" s="84" t="s">
        <v>255</v>
      </c>
      <c r="C12" s="85">
        <f>C13+C16</f>
        <v>3000200</v>
      </c>
      <c r="D12" s="85">
        <f>D13+D16</f>
        <v>2761319.08</v>
      </c>
      <c r="E12" s="85">
        <f>E13+E16</f>
        <v>276375.41000000015</v>
      </c>
      <c r="F12" s="85">
        <f>F13+F16</f>
        <v>2484943.67</v>
      </c>
      <c r="G12" s="86">
        <v>0</v>
      </c>
      <c r="H12" s="85">
        <v>0</v>
      </c>
      <c r="I12" s="85">
        <v>0</v>
      </c>
      <c r="J12" s="87">
        <v>0</v>
      </c>
      <c r="K12" s="9"/>
    </row>
    <row r="13" spans="1:11" ht="15">
      <c r="A13" s="15">
        <v>1</v>
      </c>
      <c r="B13" s="84" t="s">
        <v>256</v>
      </c>
      <c r="C13" s="85">
        <f>C14+C15</f>
        <v>3000200</v>
      </c>
      <c r="D13" s="85">
        <f>D14+D15</f>
        <v>2761319.08</v>
      </c>
      <c r="E13" s="85">
        <f>E14+E15</f>
        <v>276375.41000000015</v>
      </c>
      <c r="F13" s="85">
        <f>F14+F15</f>
        <v>2484943.67</v>
      </c>
      <c r="G13" s="86">
        <v>0</v>
      </c>
      <c r="H13" s="85">
        <v>0</v>
      </c>
      <c r="I13" s="85">
        <v>0</v>
      </c>
      <c r="J13" s="87">
        <v>0</v>
      </c>
      <c r="K13" s="9"/>
    </row>
    <row r="14" spans="1:11" ht="15">
      <c r="A14" s="16" t="s">
        <v>250</v>
      </c>
      <c r="B14" s="88" t="s">
        <v>251</v>
      </c>
      <c r="C14" s="89">
        <v>0</v>
      </c>
      <c r="D14" s="89">
        <v>0</v>
      </c>
      <c r="E14" s="89">
        <v>0</v>
      </c>
      <c r="F14" s="89">
        <v>0</v>
      </c>
      <c r="G14" s="90">
        <v>0</v>
      </c>
      <c r="H14" s="89">
        <v>0</v>
      </c>
      <c r="I14" s="89">
        <v>0</v>
      </c>
      <c r="J14" s="91">
        <v>0</v>
      </c>
      <c r="K14" s="9"/>
    </row>
    <row r="15" spans="1:11" ht="15">
      <c r="A15" s="16" t="s">
        <v>252</v>
      </c>
      <c r="B15" s="88" t="s">
        <v>253</v>
      </c>
      <c r="C15" s="89">
        <v>3000200</v>
      </c>
      <c r="D15" s="89">
        <v>2761319.08</v>
      </c>
      <c r="E15" s="89">
        <f>D15-F15</f>
        <v>276375.41000000015</v>
      </c>
      <c r="F15" s="89">
        <v>2484943.67</v>
      </c>
      <c r="G15" s="90">
        <v>0</v>
      </c>
      <c r="H15" s="89">
        <v>0</v>
      </c>
      <c r="I15" s="89">
        <v>0</v>
      </c>
      <c r="J15" s="91">
        <v>0</v>
      </c>
      <c r="K15" s="9"/>
    </row>
    <row r="16" spans="1:11" ht="15.75" thickBot="1">
      <c r="A16" s="15">
        <v>2</v>
      </c>
      <c r="B16" s="84" t="s">
        <v>254</v>
      </c>
      <c r="C16" s="85">
        <v>0</v>
      </c>
      <c r="D16" s="85">
        <v>0</v>
      </c>
      <c r="E16" s="85">
        <v>0</v>
      </c>
      <c r="F16" s="85">
        <v>0</v>
      </c>
      <c r="G16" s="86">
        <v>0</v>
      </c>
      <c r="H16" s="85">
        <v>0</v>
      </c>
      <c r="I16" s="85">
        <v>0</v>
      </c>
      <c r="J16" s="87">
        <v>0</v>
      </c>
      <c r="K16" s="9"/>
    </row>
    <row r="17" spans="1:11" ht="16.5" thickBot="1" thickTop="1">
      <c r="A17" s="130" t="s">
        <v>257</v>
      </c>
      <c r="B17" s="131"/>
      <c r="C17" s="92">
        <f>C7+C12</f>
        <v>4445200</v>
      </c>
      <c r="D17" s="92">
        <f>D7+D12</f>
        <v>3706319.08</v>
      </c>
      <c r="E17" s="92">
        <f>E7+E12</f>
        <v>1119649.37</v>
      </c>
      <c r="F17" s="92">
        <f>F7+F12</f>
        <v>2586669.71</v>
      </c>
      <c r="G17" s="93">
        <f>G12+G7</f>
        <v>120000</v>
      </c>
      <c r="H17" s="92">
        <f>H7+H12</f>
        <v>120000</v>
      </c>
      <c r="I17" s="92">
        <f>I7+I12</f>
        <v>95788.38</v>
      </c>
      <c r="J17" s="94">
        <f>J7+J12</f>
        <v>24211.62</v>
      </c>
      <c r="K17" s="9"/>
    </row>
    <row r="18" spans="1:11" ht="15.75" thickTop="1">
      <c r="A18" s="14" t="s">
        <v>202</v>
      </c>
      <c r="B18" s="80" t="s">
        <v>258</v>
      </c>
      <c r="C18" s="81">
        <v>0</v>
      </c>
      <c r="D18" s="81">
        <v>0</v>
      </c>
      <c r="E18" s="81">
        <v>0</v>
      </c>
      <c r="F18" s="81">
        <v>0</v>
      </c>
      <c r="G18" s="82">
        <v>0</v>
      </c>
      <c r="H18" s="81">
        <v>0</v>
      </c>
      <c r="I18" s="81">
        <v>0</v>
      </c>
      <c r="J18" s="83">
        <v>0</v>
      </c>
      <c r="K18" s="9"/>
    </row>
    <row r="19" spans="1:11" ht="15.75" thickBot="1">
      <c r="A19" s="17" t="s">
        <v>203</v>
      </c>
      <c r="B19" s="84" t="s">
        <v>259</v>
      </c>
      <c r="C19" s="85">
        <v>0</v>
      </c>
      <c r="D19" s="85">
        <v>0</v>
      </c>
      <c r="E19" s="85">
        <v>0</v>
      </c>
      <c r="F19" s="85">
        <v>0</v>
      </c>
      <c r="G19" s="86">
        <v>0</v>
      </c>
      <c r="H19" s="85">
        <v>0</v>
      </c>
      <c r="I19" s="85">
        <v>0</v>
      </c>
      <c r="J19" s="87">
        <v>0</v>
      </c>
      <c r="K19" s="9"/>
    </row>
    <row r="20" spans="1:11" ht="16.5" thickBot="1" thickTop="1">
      <c r="A20" s="132" t="s">
        <v>260</v>
      </c>
      <c r="B20" s="133"/>
      <c r="C20" s="92">
        <v>0</v>
      </c>
      <c r="D20" s="92">
        <v>0</v>
      </c>
      <c r="E20" s="92">
        <v>0</v>
      </c>
      <c r="F20" s="92">
        <v>0</v>
      </c>
      <c r="G20" s="93">
        <v>0</v>
      </c>
      <c r="H20" s="92">
        <v>0</v>
      </c>
      <c r="I20" s="92">
        <v>0</v>
      </c>
      <c r="J20" s="94">
        <v>0</v>
      </c>
      <c r="K20" s="9"/>
    </row>
    <row r="21" spans="1:11" ht="15">
      <c r="A21" s="9"/>
      <c r="B21" s="9"/>
      <c r="C21" s="9"/>
      <c r="D21" s="9"/>
      <c r="E21" s="109"/>
      <c r="F21" s="109"/>
      <c r="G21" s="9"/>
      <c r="H21" s="9"/>
      <c r="I21" s="9"/>
      <c r="J21" s="9"/>
      <c r="K21" s="9"/>
    </row>
    <row r="22" spans="1:11" s="112" customFormat="1" ht="15">
      <c r="A22" s="111"/>
      <c r="B22" s="111"/>
      <c r="C22" s="111"/>
      <c r="D22" s="111"/>
      <c r="E22" s="113"/>
      <c r="F22" s="111"/>
      <c r="G22" s="111"/>
      <c r="H22" s="111"/>
      <c r="I22" s="111"/>
      <c r="J22" s="111"/>
      <c r="K22" s="111"/>
    </row>
    <row r="23" spans="1:11" ht="15">
      <c r="A23" s="9"/>
      <c r="B23" s="9"/>
      <c r="C23" s="9"/>
      <c r="D23" s="9"/>
      <c r="E23" s="109"/>
      <c r="F23" s="109"/>
      <c r="G23" s="9"/>
      <c r="H23" s="9"/>
      <c r="I23" s="9"/>
      <c r="J23" s="9"/>
      <c r="K23" s="9"/>
    </row>
    <row r="24" spans="1:11" ht="15">
      <c r="A24" s="9"/>
      <c r="B24" s="9"/>
      <c r="C24" s="9"/>
      <c r="D24" s="9"/>
      <c r="E24" s="109"/>
      <c r="F24" s="9"/>
      <c r="G24" s="9"/>
      <c r="H24" s="9"/>
      <c r="I24" s="9"/>
      <c r="J24" s="9"/>
      <c r="K24" s="9"/>
    </row>
    <row r="25" spans="1:11" ht="15">
      <c r="A25" s="9"/>
      <c r="B25" s="9"/>
      <c r="C25" s="9"/>
      <c r="D25" s="9"/>
      <c r="E25" s="109"/>
      <c r="F25" s="9"/>
      <c r="G25" s="9"/>
      <c r="H25" s="9"/>
      <c r="I25" s="9"/>
      <c r="J25" s="9"/>
      <c r="K25" s="9"/>
    </row>
    <row r="26" spans="1:11" ht="15">
      <c r="A26" s="9"/>
      <c r="B26" s="9"/>
      <c r="C26" s="9"/>
      <c r="D26" s="9"/>
      <c r="E26" s="109"/>
      <c r="F26" s="9"/>
      <c r="G26" s="9"/>
      <c r="H26" s="9"/>
      <c r="I26" s="9"/>
      <c r="J26" s="9"/>
      <c r="K26" s="9"/>
    </row>
    <row r="27" spans="1:11" ht="15">
      <c r="A27" s="9"/>
      <c r="B27" s="9"/>
      <c r="C27" s="9"/>
      <c r="D27" s="9"/>
      <c r="E27" s="109"/>
      <c r="F27" s="9"/>
      <c r="G27" s="9"/>
      <c r="H27" s="9"/>
      <c r="I27" s="9"/>
      <c r="J27" s="9"/>
      <c r="K27" s="9"/>
    </row>
    <row r="28" spans="1:11" ht="15">
      <c r="A28" s="9"/>
      <c r="B28" s="9"/>
      <c r="C28" s="9"/>
      <c r="D28" s="9"/>
      <c r="E28" s="109"/>
      <c r="F28" s="9"/>
      <c r="G28" s="9"/>
      <c r="H28" s="9"/>
      <c r="I28" s="9"/>
      <c r="J28" s="9"/>
      <c r="K28" s="9"/>
    </row>
  </sheetData>
  <sheetProtection/>
  <mergeCells count="7">
    <mergeCell ref="A17:B17"/>
    <mergeCell ref="A20:B20"/>
    <mergeCell ref="I3:J3"/>
    <mergeCell ref="A5:A6"/>
    <mergeCell ref="B5:B6"/>
    <mergeCell ref="C5:F5"/>
    <mergeCell ref="G5:J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2020-06-26T15:10:01Z</dcterms:modified>
  <cp:category/>
  <cp:version/>
  <cp:contentType/>
  <cp:contentStatus/>
</cp:coreProperties>
</file>