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15" activeTab="3"/>
  </bookViews>
  <sheets>
    <sheet name="prihodi" sheetId="1" r:id="rId1"/>
    <sheet name="rashodi" sheetId="2" r:id="rId2"/>
    <sheet name="neizmirene obaveze" sheetId="3" r:id="rId3"/>
    <sheet name="budžetsko zaduženje" sheetId="4" r:id="rId4"/>
  </sheets>
  <definedNames/>
  <calcPr fullCalcOnLoad="1"/>
</workbook>
</file>

<file path=xl/sharedStrings.xml><?xml version="1.0" encoding="utf-8"?>
<sst xmlns="http://schemas.openxmlformats.org/spreadsheetml/2006/main" count="377" uniqueCount="324">
  <si>
    <t>Redni broj</t>
  </si>
  <si>
    <t>Vrsta rashoda</t>
  </si>
  <si>
    <t>I</t>
  </si>
  <si>
    <t>Tekući izdaci</t>
  </si>
  <si>
    <t>Bruto zarade i doprinosi na teret poslodavca</t>
  </si>
  <si>
    <t>Neto zarade</t>
  </si>
  <si>
    <t>Porez na zarade</t>
  </si>
  <si>
    <t>Doprinosi na teret zaposlenog</t>
  </si>
  <si>
    <t>Doprinosi na teret poslodavca</t>
  </si>
  <si>
    <t>Opštinski prirez</t>
  </si>
  <si>
    <t>Ostala lična primanja</t>
  </si>
  <si>
    <t>Naknada za zimnicu</t>
  </si>
  <si>
    <t>Naknada za stanovanje i odvojeni život</t>
  </si>
  <si>
    <t>Naknada za prevoz</t>
  </si>
  <si>
    <t>Jubilarne nagrade</t>
  </si>
  <si>
    <t>Otpremnine</t>
  </si>
  <si>
    <t>Ostale naknade</t>
  </si>
  <si>
    <t>Rashodi za materijal</t>
  </si>
  <si>
    <t>Administrativni materijal</t>
  </si>
  <si>
    <t>Materijal za posebne namjene</t>
  </si>
  <si>
    <t>Rashodi za energiju</t>
  </si>
  <si>
    <t>Rashodi za gorivo</t>
  </si>
  <si>
    <t>Ostali rashodi za materijal</t>
  </si>
  <si>
    <t>Rashodi za usluge</t>
  </si>
  <si>
    <t>Službena putovanja</t>
  </si>
  <si>
    <t>Reprezentacija</t>
  </si>
  <si>
    <t>Komunikacione usluge</t>
  </si>
  <si>
    <t>Bankarske usluge i negativne kursne razlike</t>
  </si>
  <si>
    <t>Usluge prevoza</t>
  </si>
  <si>
    <t>Advokatske, notarske i pravne usluge</t>
  </si>
  <si>
    <t>Konsultantske usluge, projekti i studije</t>
  </si>
  <si>
    <t>Usluge stručnog usavršavanja</t>
  </si>
  <si>
    <t>Ostale usluge</t>
  </si>
  <si>
    <t>Rashodi za tekuće održavanje</t>
  </si>
  <si>
    <t>Tekuće održavanje javne infrastrukture</t>
  </si>
  <si>
    <t>Tekuće održavanje građevinskih objekata</t>
  </si>
  <si>
    <t>Tekuće održavanje opreme</t>
  </si>
  <si>
    <t>Kamate</t>
  </si>
  <si>
    <t>Kamate rezidentima</t>
  </si>
  <si>
    <t>Kamate nerezidentima</t>
  </si>
  <si>
    <t>Renta</t>
  </si>
  <si>
    <t>Zakup objekata</t>
  </si>
  <si>
    <t>Zakup opreme</t>
  </si>
  <si>
    <t>Zakup zemljišta</t>
  </si>
  <si>
    <t>Subvencije</t>
  </si>
  <si>
    <t>Ostali izdaci</t>
  </si>
  <si>
    <t>Transferi za socijalnu zaštitu</t>
  </si>
  <si>
    <t>Transferi institucijama, pojedincima, nevladinom i javnom sektoru</t>
  </si>
  <si>
    <t>Ostali transferi</t>
  </si>
  <si>
    <t>Kapitalni izdaci</t>
  </si>
  <si>
    <t>Izdaci za lokalnu infrastrukturu</t>
  </si>
  <si>
    <t>Izdaci za građevinske objekte</t>
  </si>
  <si>
    <t>Izdaci za uređenje zemljišta</t>
  </si>
  <si>
    <t>Izdaci za opremu</t>
  </si>
  <si>
    <t>Investiciono održavanje</t>
  </si>
  <si>
    <t>Ostali kapitalni izdaci</t>
  </si>
  <si>
    <t>Pozajmice i krediti</t>
  </si>
  <si>
    <t>Otplata dugova</t>
  </si>
  <si>
    <t>Otplata duga</t>
  </si>
  <si>
    <t>Otplata hartija od vrijednosti i kredita rezidentima</t>
  </si>
  <si>
    <t>Otplata hartija od vrijednosti i kredita nerezidentima</t>
  </si>
  <si>
    <t>Otplata garancija</t>
  </si>
  <si>
    <t>Otplata garancija u zemlji</t>
  </si>
  <si>
    <t>Otplata garancija u inostranstvu</t>
  </si>
  <si>
    <t>Otplata obaveza iz prethodnog perioda</t>
  </si>
  <si>
    <t>Rezerve</t>
  </si>
  <si>
    <t>Tekuća budžetska rezerva</t>
  </si>
  <si>
    <t>Stalna budžetska rezerva</t>
  </si>
  <si>
    <t>Ostale rezerve</t>
  </si>
  <si>
    <t>Transferi institucijama kulture i sporta</t>
  </si>
  <si>
    <t>Transferi nevladinim organizacijama</t>
  </si>
  <si>
    <t>Transferi političkim partijama , strankama i udruženjima</t>
  </si>
  <si>
    <t>Transferi za jednokratne socijalne pomoći</t>
  </si>
  <si>
    <t>Ostali transferi pojedincima</t>
  </si>
  <si>
    <t>Ostali transferi institucijama</t>
  </si>
  <si>
    <t>Transferi budžetu Države</t>
  </si>
  <si>
    <t>Transferi javnim preduzećima</t>
  </si>
  <si>
    <t>% izvršenja godišnjeg plana</t>
  </si>
  <si>
    <t>Prihodi</t>
  </si>
  <si>
    <t xml:space="preserve">% ostvarenja godišnjeg budžeta </t>
  </si>
  <si>
    <t>Tekući prihodi</t>
  </si>
  <si>
    <t>Porezi</t>
  </si>
  <si>
    <t>7111</t>
  </si>
  <si>
    <t>Porez na dohodak fizičkih lica</t>
  </si>
  <si>
    <t>Porez na nepokretnosti</t>
  </si>
  <si>
    <t>Porez na promet nepokretnosti</t>
  </si>
  <si>
    <t>71175</t>
  </si>
  <si>
    <t>Prirez porezu na dohodak fizičkih lica</t>
  </si>
  <si>
    <t>Takse</t>
  </si>
  <si>
    <t>71312</t>
  </si>
  <si>
    <t>Lokalne administrativne takse</t>
  </si>
  <si>
    <t>7135</t>
  </si>
  <si>
    <t>Lokalne komunalne takse</t>
  </si>
  <si>
    <t>Ostale takse</t>
  </si>
  <si>
    <t>Naknade</t>
  </si>
  <si>
    <t>Naknada za korišćenje dobara od opšteg interesa</t>
  </si>
  <si>
    <t>71411</t>
  </si>
  <si>
    <t>Naknada za korišćenje voda</t>
  </si>
  <si>
    <t>71412</t>
  </si>
  <si>
    <t>Naknada za izvađeni materijal iz vodotoka</t>
  </si>
  <si>
    <t>71413</t>
  </si>
  <si>
    <t>Naknada za zaštitu voda od zagađivanja</t>
  </si>
  <si>
    <t>Naknada za korišćenje rezultata geoloških istraživanja</t>
  </si>
  <si>
    <t>Naknade za korišćenje prirodnih dobara</t>
  </si>
  <si>
    <t>71421</t>
  </si>
  <si>
    <t>Naknada za korišćenje šuma</t>
  </si>
  <si>
    <t>71423</t>
  </si>
  <si>
    <t>Naknada za korišćenje rudnog bogatstva</t>
  </si>
  <si>
    <t>Naknada za korišćenje mineralnih sirovina</t>
  </si>
  <si>
    <t>7146</t>
  </si>
  <si>
    <t>Naknada za komunalno opremanje građevinskog zemljišta</t>
  </si>
  <si>
    <t>7147</t>
  </si>
  <si>
    <t>7149</t>
  </si>
  <si>
    <t>Ostali prihodi</t>
  </si>
  <si>
    <t>7151</t>
  </si>
  <si>
    <t>Prihodi od kapitala (od kamata, akcija i udjela u dobiti i rente)</t>
  </si>
  <si>
    <t>7152</t>
  </si>
  <si>
    <t>Novčane kazne i oduzete imovinske koristi</t>
  </si>
  <si>
    <t>7153</t>
  </si>
  <si>
    <t>Prihodi koje organi ostvaruju vršenjem svoje djelatnosti</t>
  </si>
  <si>
    <t>7155</t>
  </si>
  <si>
    <t>Primici od prodaje imovine</t>
  </si>
  <si>
    <t>721</t>
  </si>
  <si>
    <t>Primici od prodaje nefinansijske imovine</t>
  </si>
  <si>
    <t>7211</t>
  </si>
  <si>
    <t>Prodaja nepokretnosti</t>
  </si>
  <si>
    <t>722</t>
  </si>
  <si>
    <t>Primici od prodaje finansijske imovine</t>
  </si>
  <si>
    <t>Primici od otplate kredita i sredstva prenesena iz prethodne godine</t>
  </si>
  <si>
    <t>Primici od otplate kredita</t>
  </si>
  <si>
    <t>732</t>
  </si>
  <si>
    <t>Sredstva prenesena iz prethodne godine</t>
  </si>
  <si>
    <t>Donacije i transferi</t>
  </si>
  <si>
    <t>741</t>
  </si>
  <si>
    <t>Donacije</t>
  </si>
  <si>
    <t>7411</t>
  </si>
  <si>
    <t>Tekuće donacije</t>
  </si>
  <si>
    <t>7412</t>
  </si>
  <si>
    <t>Kapitalne donacije</t>
  </si>
  <si>
    <t>Transferi</t>
  </si>
  <si>
    <t>7421</t>
  </si>
  <si>
    <t>7426</t>
  </si>
  <si>
    <t>Transferi od Egalizacionog fonda</t>
  </si>
  <si>
    <t>751</t>
  </si>
  <si>
    <t>7511</t>
  </si>
  <si>
    <t>Pozajmice i krediti od domaćih izvora</t>
  </si>
  <si>
    <t>7512</t>
  </si>
  <si>
    <t>Pozajmice i krediti od inostranih izvora</t>
  </si>
  <si>
    <t>UKUPNI PRIHODI (71+72+73+74+75)</t>
  </si>
  <si>
    <t>411-1</t>
  </si>
  <si>
    <t>411-2</t>
  </si>
  <si>
    <t>411-3</t>
  </si>
  <si>
    <t>411-4</t>
  </si>
  <si>
    <t>411-5</t>
  </si>
  <si>
    <t>412-1</t>
  </si>
  <si>
    <t>412-2</t>
  </si>
  <si>
    <t>412-3</t>
  </si>
  <si>
    <t>412-4</t>
  </si>
  <si>
    <t>412-5</t>
  </si>
  <si>
    <t>412-6</t>
  </si>
  <si>
    <t>412-7</t>
  </si>
  <si>
    <t>413-1</t>
  </si>
  <si>
    <t>413-3</t>
  </si>
  <si>
    <t>413-4</t>
  </si>
  <si>
    <t>413-5</t>
  </si>
  <si>
    <t>413-9</t>
  </si>
  <si>
    <t>414-1</t>
  </si>
  <si>
    <t>414-2</t>
  </si>
  <si>
    <t>414-3</t>
  </si>
  <si>
    <t>414-4</t>
  </si>
  <si>
    <t>414-5</t>
  </si>
  <si>
    <t>414-6</t>
  </si>
  <si>
    <t>414-7</t>
  </si>
  <si>
    <t>414-8</t>
  </si>
  <si>
    <t>414-9</t>
  </si>
  <si>
    <t>415-1</t>
  </si>
  <si>
    <t>415-2</t>
  </si>
  <si>
    <t>415-3</t>
  </si>
  <si>
    <t>417-1</t>
  </si>
  <si>
    <t>417-2</t>
  </si>
  <si>
    <t>417-3</t>
  </si>
  <si>
    <t>431-3</t>
  </si>
  <si>
    <t>431-4</t>
  </si>
  <si>
    <t>431-5</t>
  </si>
  <si>
    <t>431-6</t>
  </si>
  <si>
    <t>431-8</t>
  </si>
  <si>
    <t>431-9</t>
  </si>
  <si>
    <t>432-4</t>
  </si>
  <si>
    <t>432-5</t>
  </si>
  <si>
    <t>432-6</t>
  </si>
  <si>
    <t>441-2</t>
  </si>
  <si>
    <t>441-3</t>
  </si>
  <si>
    <t>441-4</t>
  </si>
  <si>
    <t>441-5</t>
  </si>
  <si>
    <t>441-6</t>
  </si>
  <si>
    <t>441-9</t>
  </si>
  <si>
    <t>461-1</t>
  </si>
  <si>
    <t>461-2</t>
  </si>
  <si>
    <t>462-1</t>
  </si>
  <si>
    <t>462-2</t>
  </si>
  <si>
    <t>II</t>
  </si>
  <si>
    <t>III</t>
  </si>
  <si>
    <t>IV</t>
  </si>
  <si>
    <t>V</t>
  </si>
  <si>
    <t>UKUPNI RASHODI (I+II+III+IV+V)</t>
  </si>
  <si>
    <t>416-1</t>
  </si>
  <si>
    <t>416-2</t>
  </si>
  <si>
    <t>419-3</t>
  </si>
  <si>
    <t>419-4</t>
  </si>
  <si>
    <t>419-6</t>
  </si>
  <si>
    <t>419-9</t>
  </si>
  <si>
    <t>Izrada i održavanje softvera</t>
  </si>
  <si>
    <t>Osiguranje</t>
  </si>
  <si>
    <t>Komunalne naknade</t>
  </si>
  <si>
    <t>Ostalo</t>
  </si>
  <si>
    <t>451-1</t>
  </si>
  <si>
    <t>451-2</t>
  </si>
  <si>
    <t>451-3</t>
  </si>
  <si>
    <t>Pozajmice i krediti nefinansijskim institucijama</t>
  </si>
  <si>
    <t>Pozajmice i krediti finansijskim institucijama</t>
  </si>
  <si>
    <t>Pozajmice i krediti pojedincima</t>
  </si>
  <si>
    <t>463-0</t>
  </si>
  <si>
    <t>431-2</t>
  </si>
  <si>
    <t>Transferi obrazovanju</t>
  </si>
  <si>
    <t>Godišnja naknada pri registraciji drumskih motornih vozila</t>
  </si>
  <si>
    <t>Izdaci po osnovu isplate ugovora o djelu</t>
  </si>
  <si>
    <t>Izdaci po osnovu troškova sudskih postupaka</t>
  </si>
  <si>
    <t>419-1</t>
  </si>
  <si>
    <t>419-2</t>
  </si>
  <si>
    <t>Naknade za izgradnju i održavanje lokalnih puteva</t>
  </si>
  <si>
    <t xml:space="preserve">Transferi od budžeta Države </t>
  </si>
  <si>
    <t>Pozajmice i krediti od domaćih finansijskih institucija</t>
  </si>
  <si>
    <t>Pozajmice i krediti od drugih nivoa vlasti</t>
  </si>
  <si>
    <t xml:space="preserve">Godišnji plan budžeta </t>
  </si>
  <si>
    <t>431-1</t>
  </si>
  <si>
    <t>Transferi za zdravstvenu zaštitu</t>
  </si>
  <si>
    <t>431-7</t>
  </si>
  <si>
    <t>Transferi za lična primanja pripravnika</t>
  </si>
  <si>
    <t>441-1</t>
  </si>
  <si>
    <t>Izdaci za infrastrukturu od opšteg značaja</t>
  </si>
  <si>
    <t>Napomena uz izvještaj: analitički pregled izdatka 463 - Otplata obaveza iz prethodnog perioda</t>
  </si>
  <si>
    <t>Otplata obaveza iz prethodnog perioda - analitika</t>
  </si>
  <si>
    <t>OBRAZAC POP</t>
  </si>
  <si>
    <t>OBRAZAC PIR</t>
  </si>
  <si>
    <t xml:space="preserve">    Neto zarade</t>
  </si>
  <si>
    <t xml:space="preserve">    Porez na zarade</t>
  </si>
  <si>
    <t xml:space="preserve">    Doprinosi na teret zaposlenog</t>
  </si>
  <si>
    <t xml:space="preserve">    Doprinosi na teret poslodavca</t>
  </si>
  <si>
    <t xml:space="preserve">    Opštinski prirez</t>
  </si>
  <si>
    <t xml:space="preserve">       Izdaci po osnovu troškova sudskih postupaka</t>
  </si>
  <si>
    <t>419-8</t>
  </si>
  <si>
    <t>Ostale naknade za puteve</t>
  </si>
  <si>
    <t>Naknade za puteve</t>
  </si>
  <si>
    <t>Prodaja zaliha</t>
  </si>
  <si>
    <t>Transferi od zavoda za zapošljavanje</t>
  </si>
  <si>
    <t>441-8</t>
  </si>
  <si>
    <t>Izdaci za kupovinu hartija od vrijednosti</t>
  </si>
  <si>
    <t>EU donacije</t>
  </si>
  <si>
    <t>411-8</t>
  </si>
  <si>
    <t>OPŠTINA PLJEVLJA</t>
  </si>
  <si>
    <t>OBRAZAC NEO</t>
  </si>
  <si>
    <t>Vrsta neizmirene obaveze</t>
  </si>
  <si>
    <t xml:space="preserve">Obaveze za tekuće rashode </t>
  </si>
  <si>
    <t>Obaveze za bruto zarade i doprinose na teret poslodavca</t>
  </si>
  <si>
    <t>Obaveze za ostala lična primanja</t>
  </si>
  <si>
    <t>Obaveze za ostale tekuće rashode</t>
  </si>
  <si>
    <t>Obaveze po transferima za socijalnu zaštitu</t>
  </si>
  <si>
    <t>Obaveze za transfere institucijama,pojedincima,NVO</t>
  </si>
  <si>
    <t>Obaveze za kapitalne izdatke</t>
  </si>
  <si>
    <t>Obaveze po pozajmicama i kreditima</t>
  </si>
  <si>
    <t>a)</t>
  </si>
  <si>
    <t>glavnica</t>
  </si>
  <si>
    <t>b)</t>
  </si>
  <si>
    <t>kamata</t>
  </si>
  <si>
    <t>VI</t>
  </si>
  <si>
    <t>Obaveze po osnovu otplate dugova</t>
  </si>
  <si>
    <t>VII</t>
  </si>
  <si>
    <t>Obaveze po osnovu reprogramiranog poreskog duga *</t>
  </si>
  <si>
    <t>VIII</t>
  </si>
  <si>
    <t>Obaveze iz rezervi</t>
  </si>
  <si>
    <t>UKUPNE NEIZMIRENE OBAVEZE ( I+II+III+IV+V+VI+VII)</t>
  </si>
  <si>
    <t xml:space="preserve">Ukupan iznos reprogramiranog
 poreskog duga </t>
  </si>
  <si>
    <t>OBRAZAC BUZ</t>
  </si>
  <si>
    <t>Vrsta zaduženja</t>
  </si>
  <si>
    <t xml:space="preserve">Ugovoreni iznos sredstava </t>
  </si>
  <si>
    <t xml:space="preserve">Iznos povučenih sredstava </t>
  </si>
  <si>
    <t xml:space="preserve">Iznos otplaćenog duga po glavnici </t>
  </si>
  <si>
    <t xml:space="preserve">Stanje duga </t>
  </si>
  <si>
    <t>Domaći dug</t>
  </si>
  <si>
    <t xml:space="preserve">Krediti </t>
  </si>
  <si>
    <t>a</t>
  </si>
  <si>
    <t>Kratkoročni (glavnica)</t>
  </si>
  <si>
    <t>b</t>
  </si>
  <si>
    <t>Dugoročni (glavnica)</t>
  </si>
  <si>
    <t>Obveznice</t>
  </si>
  <si>
    <t>Inostrani dug</t>
  </si>
  <si>
    <t>Krediti</t>
  </si>
  <si>
    <t xml:space="preserve">     UKUPNO (I+II)</t>
  </si>
  <si>
    <t>Domaće garancije</t>
  </si>
  <si>
    <t>Inostrane garancije</t>
  </si>
  <si>
    <t>UKUPNO IZDATE GARANCIJE (III+IV)</t>
  </si>
  <si>
    <t>Ostale pozajmice</t>
  </si>
  <si>
    <t>povučeni iznos</t>
  </si>
  <si>
    <t>iznos otplaćenog duga</t>
  </si>
  <si>
    <t>stanje duga</t>
  </si>
  <si>
    <t>Pozajmice iz Egalizacionog fonda</t>
  </si>
  <si>
    <t>Pozajmice iz Fonda za podršku opštinama za predefinisanje donatorskih sredstava</t>
  </si>
  <si>
    <t>UKUPNO</t>
  </si>
  <si>
    <t>Reprogramirani poreski dug 2015</t>
  </si>
  <si>
    <t>Naknada skupštinskim odbornicima</t>
  </si>
  <si>
    <t>Transferi mjesnim zajednicama</t>
  </si>
  <si>
    <t>Izvršenje u mjesecu IX/2022</t>
  </si>
  <si>
    <t>Ostvarenje u mjesecu IX/2022</t>
  </si>
  <si>
    <t>Ostvarenje u periodu 01.01-30.09.2022.</t>
  </si>
  <si>
    <t>Izvršenje u periodu 01.01-30.09.2022.</t>
  </si>
  <si>
    <t>Stanje neizmirenih obaveza javnih preduzeca na kraju III kvartala 2022. godine</t>
  </si>
  <si>
    <t>Stanje neizmirenih obaveza Opštine Pljevlja na kraju III kvartala 2022. godine</t>
  </si>
  <si>
    <t xml:space="preserve">Napomena: Kod neizmirenih obaveza Opštine nisu obuhvaćene nedospjele obaveze prema EPCG od 2.367.872,33€ (plaćaju se u 10 jedakih godišnjih rata od po 338.267,48 eura)  koje su u Trezoru obuhvaćene kao ugovorene obaveze. Kod neizmirenih obaveza javnih preduzeća nisu obuhvaćene nedospjele poreske obaveze po reprogramu poreskog duga iz 2022. godine od 332.644,45 € , kao i reprogramirane obaveze u stečaju od 947.414,65 € koje se plaćaju u periodu 2021 - 2031. godine. U neizmirenim obavezama Opštine sadržane su obaveze javnih ustanova koje se evidentiraju u Trezoru opštine Pljevlja.                                                                    </t>
  </si>
  <si>
    <t>Dospjeli iznos reprogramiranog poreskog duga na kraju III kvartala 2022.godine</t>
  </si>
  <si>
    <t>Plaćeni iznos reprogramiranog poreskog duga na kraju III kvartala 2022.godine</t>
  </si>
  <si>
    <t>Dospjeli neplaćeni iznos reprogramiranog poreskog duga na kraju III kvartala 2022.godine *</t>
  </si>
  <si>
    <t>Iznos zaduženja Opštine na kraju III kvartala 2022. god.</t>
  </si>
  <si>
    <t>Iznos zaduženja javnih preduzeća na kraju  III kvartala 2022. god.</t>
  </si>
  <si>
    <t>Iznos duga opštine po osnovu ostalih pozajmica na kraju III kvartala 2022.godine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</si>
</sst>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Calibri"/>
      <family val="2"/>
    </font>
    <font>
      <b/>
      <sz val="9"/>
      <name val="Cambria"/>
      <family val="1"/>
    </font>
    <font>
      <sz val="9"/>
      <name val="Cambria"/>
      <family val="1"/>
    </font>
    <font>
      <b/>
      <sz val="9"/>
      <name val="Century Gothic"/>
      <family val="2"/>
    </font>
    <font>
      <b/>
      <sz val="9"/>
      <color indexed="8"/>
      <name val="Cambria"/>
      <family val="1"/>
    </font>
    <font>
      <sz val="9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9"/>
      <color theme="1"/>
      <name val="Cambria"/>
      <family val="1"/>
    </font>
    <font>
      <b/>
      <sz val="9"/>
      <color theme="1"/>
      <name val="Cambria"/>
      <family val="1"/>
    </font>
    <font>
      <sz val="11"/>
      <color rgb="FF000000"/>
      <name val="Calibri"/>
      <family val="2"/>
    </font>
    <font>
      <sz val="9"/>
      <color rgb="FF000000"/>
      <name val="Cambria"/>
      <family val="1"/>
    </font>
    <font>
      <b/>
      <sz val="9"/>
      <color theme="1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/>
      <top/>
      <bottom style="thin"/>
    </border>
    <border>
      <left style="thin"/>
      <right/>
      <top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medium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/>
      <right style="medium"/>
      <top style="thin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1" fillId="0" borderId="0">
      <alignment/>
      <protection/>
    </xf>
    <xf numFmtId="0" fontId="1" fillId="31" borderId="7" applyNumberFormat="0" applyFont="0" applyAlignment="0" applyProtection="0"/>
    <xf numFmtId="0" fontId="44" fillId="26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171" fontId="0" fillId="0" borderId="0" xfId="42" applyFont="1" applyAlignment="1">
      <alignment/>
    </xf>
    <xf numFmtId="171" fontId="4" fillId="0" borderId="0" xfId="42" applyFont="1" applyAlignment="1">
      <alignment/>
    </xf>
    <xf numFmtId="4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48" fillId="0" borderId="0" xfId="0" applyFont="1" applyFill="1" applyAlignment="1">
      <alignment/>
    </xf>
    <xf numFmtId="0" fontId="48" fillId="0" borderId="0" xfId="0" applyFont="1" applyAlignment="1">
      <alignment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4" fontId="6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right" vertical="top"/>
    </xf>
    <xf numFmtId="0" fontId="10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4" fontId="6" fillId="0" borderId="10" xfId="0" applyNumberFormat="1" applyFont="1" applyBorder="1" applyAlignment="1">
      <alignment/>
    </xf>
    <xf numFmtId="0" fontId="6" fillId="0" borderId="10" xfId="0" applyFont="1" applyFill="1" applyBorder="1" applyAlignment="1">
      <alignment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/>
    </xf>
    <xf numFmtId="4" fontId="9" fillId="0" borderId="12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0" fontId="49" fillId="0" borderId="10" xfId="0" applyFont="1" applyBorder="1" applyAlignment="1">
      <alignment horizontal="right"/>
    </xf>
    <xf numFmtId="0" fontId="10" fillId="0" borderId="10" xfId="0" applyFont="1" applyBorder="1" applyAlignment="1">
      <alignment/>
    </xf>
    <xf numFmtId="4" fontId="10" fillId="0" borderId="10" xfId="0" applyNumberFormat="1" applyFont="1" applyBorder="1" applyAlignment="1">
      <alignment/>
    </xf>
    <xf numFmtId="4" fontId="10" fillId="0" borderId="12" xfId="0" applyNumberFormat="1" applyFont="1" applyBorder="1" applyAlignment="1">
      <alignment/>
    </xf>
    <xf numFmtId="0" fontId="10" fillId="0" borderId="10" xfId="0" applyFont="1" applyBorder="1" applyAlignment="1">
      <alignment horizontal="right"/>
    </xf>
    <xf numFmtId="0" fontId="49" fillId="0" borderId="10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10" fillId="0" borderId="13" xfId="0" applyFont="1" applyBorder="1" applyAlignment="1">
      <alignment/>
    </xf>
    <xf numFmtId="4" fontId="10" fillId="0" borderId="13" xfId="0" applyNumberFormat="1" applyFont="1" applyBorder="1" applyAlignment="1">
      <alignment/>
    </xf>
    <xf numFmtId="0" fontId="49" fillId="0" borderId="14" xfId="0" applyFont="1" applyBorder="1" applyAlignment="1">
      <alignment/>
    </xf>
    <xf numFmtId="0" fontId="9" fillId="0" borderId="14" xfId="0" applyFont="1" applyFill="1" applyBorder="1" applyAlignment="1">
      <alignment/>
    </xf>
    <xf numFmtId="4" fontId="9" fillId="0" borderId="14" xfId="0" applyNumberFormat="1" applyFont="1" applyBorder="1" applyAlignment="1">
      <alignment/>
    </xf>
    <xf numFmtId="0" fontId="49" fillId="0" borderId="0" xfId="0" applyFont="1" applyAlignment="1">
      <alignment/>
    </xf>
    <xf numFmtId="0" fontId="9" fillId="0" borderId="10" xfId="0" applyFont="1" applyBorder="1" applyAlignment="1">
      <alignment horizontal="left" vertical="justify" wrapText="1"/>
    </xf>
    <xf numFmtId="0" fontId="10" fillId="0" borderId="10" xfId="0" applyFont="1" applyBorder="1" applyAlignment="1">
      <alignment horizontal="left" vertical="justify" wrapText="1"/>
    </xf>
    <xf numFmtId="0" fontId="7" fillId="0" borderId="13" xfId="0" applyFont="1" applyFill="1" applyBorder="1" applyAlignment="1">
      <alignment horizontal="right"/>
    </xf>
    <xf numFmtId="0" fontId="7" fillId="0" borderId="13" xfId="0" applyFont="1" applyFill="1" applyBorder="1" applyAlignment="1">
      <alignment/>
    </xf>
    <xf numFmtId="4" fontId="7" fillId="0" borderId="13" xfId="0" applyNumberFormat="1" applyFont="1" applyBorder="1" applyAlignment="1">
      <alignment/>
    </xf>
    <xf numFmtId="0" fontId="7" fillId="0" borderId="14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4" fontId="6" fillId="0" borderId="14" xfId="0" applyNumberFormat="1" applyFont="1" applyBorder="1" applyAlignment="1">
      <alignment/>
    </xf>
    <xf numFmtId="4" fontId="10" fillId="0" borderId="11" xfId="0" applyNumberFormat="1" applyFont="1" applyBorder="1" applyAlignment="1">
      <alignment/>
    </xf>
    <xf numFmtId="0" fontId="50" fillId="0" borderId="10" xfId="0" applyFont="1" applyFill="1" applyBorder="1" applyAlignment="1">
      <alignment/>
    </xf>
    <xf numFmtId="0" fontId="5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left" vertical="justify" wrapText="1"/>
    </xf>
    <xf numFmtId="4" fontId="10" fillId="0" borderId="10" xfId="0" applyNumberFormat="1" applyFont="1" applyFill="1" applyBorder="1" applyAlignment="1">
      <alignment/>
    </xf>
    <xf numFmtId="4" fontId="9" fillId="0" borderId="1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4" fontId="49" fillId="0" borderId="0" xfId="0" applyNumberFormat="1" applyFont="1" applyFill="1" applyBorder="1" applyAlignment="1">
      <alignment wrapText="1"/>
    </xf>
    <xf numFmtId="4" fontId="50" fillId="0" borderId="10" xfId="0" applyNumberFormat="1" applyFont="1" applyFill="1" applyBorder="1" applyAlignment="1">
      <alignment wrapText="1"/>
    </xf>
    <xf numFmtId="4" fontId="49" fillId="0" borderId="10" xfId="0" applyNumberFormat="1" applyFont="1" applyFill="1" applyBorder="1" applyAlignment="1">
      <alignment wrapText="1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16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4" fontId="7" fillId="32" borderId="10" xfId="0" applyNumberFormat="1" applyFont="1" applyFill="1" applyBorder="1" applyAlignment="1">
      <alignment/>
    </xf>
    <xf numFmtId="4" fontId="7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4" fontId="6" fillId="32" borderId="10" xfId="0" applyNumberFormat="1" applyFont="1" applyFill="1" applyBorder="1" applyAlignment="1">
      <alignment/>
    </xf>
    <xf numFmtId="4" fontId="6" fillId="32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0" fontId="0" fillId="0" borderId="0" xfId="0" applyFont="1" applyBorder="1" applyAlignment="1">
      <alignment/>
    </xf>
    <xf numFmtId="0" fontId="51" fillId="0" borderId="0" xfId="57" applyFont="1" applyBorder="1">
      <alignment/>
      <protection/>
    </xf>
    <xf numFmtId="0" fontId="7" fillId="0" borderId="0" xfId="57" applyFont="1" applyFill="1" applyBorder="1" applyAlignment="1">
      <alignment horizontal="center"/>
      <protection/>
    </xf>
    <xf numFmtId="0" fontId="52" fillId="0" borderId="0" xfId="57" applyFont="1" applyFill="1" applyBorder="1">
      <alignment/>
      <protection/>
    </xf>
    <xf numFmtId="0" fontId="6" fillId="0" borderId="11" xfId="57" applyFont="1" applyFill="1" applyBorder="1" applyAlignment="1">
      <alignment horizontal="center" vertical="center" wrapText="1"/>
      <protection/>
    </xf>
    <xf numFmtId="0" fontId="6" fillId="0" borderId="15" xfId="57" applyFont="1" applyFill="1" applyBorder="1" applyAlignment="1">
      <alignment horizontal="center" vertical="center" wrapText="1"/>
      <protection/>
    </xf>
    <xf numFmtId="0" fontId="6" fillId="0" borderId="16" xfId="57" applyFont="1" applyFill="1" applyBorder="1" applyAlignment="1">
      <alignment horizontal="center" vertical="center" wrapText="1"/>
      <protection/>
    </xf>
    <xf numFmtId="0" fontId="6" fillId="0" borderId="17" xfId="57" applyFont="1" applyFill="1" applyBorder="1" applyAlignment="1">
      <alignment horizontal="center" vertical="center" wrapText="1"/>
      <protection/>
    </xf>
    <xf numFmtId="0" fontId="6" fillId="0" borderId="18" xfId="57" applyFont="1" applyFill="1" applyBorder="1" applyAlignment="1">
      <alignment horizontal="center"/>
      <protection/>
    </xf>
    <xf numFmtId="0" fontId="6" fillId="0" borderId="19" xfId="57" applyFont="1" applyFill="1" applyBorder="1">
      <alignment/>
      <protection/>
    </xf>
    <xf numFmtId="4" fontId="6" fillId="32" borderId="14" xfId="57" applyNumberFormat="1" applyFont="1" applyFill="1" applyBorder="1">
      <alignment/>
      <protection/>
    </xf>
    <xf numFmtId="4" fontId="6" fillId="32" borderId="20" xfId="57" applyNumberFormat="1" applyFont="1" applyFill="1" applyBorder="1">
      <alignment/>
      <protection/>
    </xf>
    <xf numFmtId="4" fontId="6" fillId="32" borderId="21" xfId="57" applyNumberFormat="1" applyFont="1" applyFill="1" applyBorder="1">
      <alignment/>
      <protection/>
    </xf>
    <xf numFmtId="0" fontId="6" fillId="0" borderId="22" xfId="57" applyFont="1" applyFill="1" applyBorder="1" applyAlignment="1">
      <alignment horizontal="right"/>
      <protection/>
    </xf>
    <xf numFmtId="0" fontId="6" fillId="0" borderId="23" xfId="57" applyFont="1" applyFill="1" applyBorder="1">
      <alignment/>
      <protection/>
    </xf>
    <xf numFmtId="4" fontId="6" fillId="32" borderId="10" xfId="57" applyNumberFormat="1" applyFont="1" applyFill="1" applyBorder="1">
      <alignment/>
      <protection/>
    </xf>
    <xf numFmtId="4" fontId="6" fillId="32" borderId="24" xfId="57" applyNumberFormat="1" applyFont="1" applyFill="1" applyBorder="1">
      <alignment/>
      <protection/>
    </xf>
    <xf numFmtId="4" fontId="6" fillId="32" borderId="25" xfId="57" applyNumberFormat="1" applyFont="1" applyFill="1" applyBorder="1">
      <alignment/>
      <protection/>
    </xf>
    <xf numFmtId="0" fontId="7" fillId="0" borderId="22" xfId="57" applyFont="1" applyFill="1" applyBorder="1" applyAlignment="1">
      <alignment horizontal="right"/>
      <protection/>
    </xf>
    <xf numFmtId="0" fontId="7" fillId="0" borderId="23" xfId="57" applyFont="1" applyFill="1" applyBorder="1">
      <alignment/>
      <protection/>
    </xf>
    <xf numFmtId="4" fontId="7" fillId="32" borderId="10" xfId="57" applyNumberFormat="1" applyFont="1" applyFill="1" applyBorder="1">
      <alignment/>
      <protection/>
    </xf>
    <xf numFmtId="4" fontId="7" fillId="32" borderId="24" xfId="57" applyNumberFormat="1" applyFont="1" applyFill="1" applyBorder="1">
      <alignment/>
      <protection/>
    </xf>
    <xf numFmtId="4" fontId="7" fillId="32" borderId="25" xfId="57" applyNumberFormat="1" applyFont="1" applyFill="1" applyBorder="1">
      <alignment/>
      <protection/>
    </xf>
    <xf numFmtId="4" fontId="6" fillId="32" borderId="24" xfId="57" applyNumberFormat="1" applyFont="1" applyFill="1" applyBorder="1">
      <alignment/>
      <protection/>
    </xf>
    <xf numFmtId="0" fontId="6" fillId="0" borderId="22" xfId="57" applyFont="1" applyFill="1" applyBorder="1" applyAlignment="1">
      <alignment horizontal="center"/>
      <protection/>
    </xf>
    <xf numFmtId="4" fontId="6" fillId="32" borderId="26" xfId="57" applyNumberFormat="1" applyFont="1" applyFill="1" applyBorder="1">
      <alignment/>
      <protection/>
    </xf>
    <xf numFmtId="4" fontId="6" fillId="32" borderId="27" xfId="57" applyNumberFormat="1" applyFont="1" applyFill="1" applyBorder="1">
      <alignment/>
      <protection/>
    </xf>
    <xf numFmtId="4" fontId="6" fillId="32" borderId="28" xfId="57" applyNumberFormat="1" applyFont="1" applyFill="1" applyBorder="1">
      <alignment/>
      <protection/>
    </xf>
    <xf numFmtId="0" fontId="51" fillId="0" borderId="0" xfId="57" applyFont="1" applyFill="1" applyBorder="1">
      <alignment/>
      <protection/>
    </xf>
    <xf numFmtId="0" fontId="53" fillId="0" borderId="0" xfId="0" applyFont="1" applyAlignment="1">
      <alignment/>
    </xf>
    <xf numFmtId="4" fontId="2" fillId="0" borderId="0" xfId="0" applyNumberFormat="1" applyFont="1" applyAlignment="1">
      <alignment/>
    </xf>
    <xf numFmtId="4" fontId="10" fillId="0" borderId="29" xfId="0" applyNumberFormat="1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50" fillId="0" borderId="23" xfId="0" applyFont="1" applyFill="1" applyBorder="1" applyAlignment="1">
      <alignment horizontal="center"/>
    </xf>
    <xf numFmtId="0" fontId="50" fillId="0" borderId="32" xfId="0" applyFont="1" applyFill="1" applyBorder="1" applyAlignment="1">
      <alignment horizontal="center"/>
    </xf>
    <xf numFmtId="0" fontId="50" fillId="0" borderId="33" xfId="0" applyFont="1" applyFill="1" applyBorder="1" applyAlignment="1">
      <alignment horizontal="center"/>
    </xf>
    <xf numFmtId="0" fontId="50" fillId="0" borderId="30" xfId="0" applyFont="1" applyBorder="1" applyAlignment="1">
      <alignment horizontal="center"/>
    </xf>
    <xf numFmtId="0" fontId="50" fillId="0" borderId="31" xfId="0" applyFont="1" applyBorder="1" applyAlignment="1">
      <alignment horizontal="center"/>
    </xf>
    <xf numFmtId="0" fontId="0" fillId="0" borderId="34" xfId="0" applyNumberFormat="1" applyBorder="1" applyAlignment="1">
      <alignment horizontal="justify" vertical="justify" wrapText="1"/>
    </xf>
    <xf numFmtId="0" fontId="0" fillId="0" borderId="0" xfId="0" applyNumberFormat="1" applyBorder="1" applyAlignment="1">
      <alignment horizontal="justify" vertical="justify" wrapText="1"/>
    </xf>
    <xf numFmtId="0" fontId="6" fillId="0" borderId="10" xfId="0" applyFont="1" applyBorder="1" applyAlignment="1">
      <alignment horizontal="left" vertical="center"/>
    </xf>
    <xf numFmtId="2" fontId="0" fillId="0" borderId="13" xfId="0" applyNumberFormat="1" applyBorder="1" applyAlignment="1">
      <alignment horizontal="center" vertical="center" wrapText="1"/>
    </xf>
    <xf numFmtId="2" fontId="0" fillId="0" borderId="29" xfId="0" applyNumberForma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23" xfId="57" applyFont="1" applyFill="1" applyBorder="1" applyAlignment="1">
      <alignment horizontal="center"/>
      <protection/>
    </xf>
    <xf numFmtId="0" fontId="6" fillId="0" borderId="33" xfId="57" applyFont="1" applyFill="1" applyBorder="1" applyAlignment="1">
      <alignment horizontal="center"/>
      <protection/>
    </xf>
    <xf numFmtId="0" fontId="6" fillId="0" borderId="35" xfId="57" applyFont="1" applyFill="1" applyBorder="1" applyAlignment="1">
      <alignment horizontal="center" vertical="center" wrapText="1"/>
      <protection/>
    </xf>
    <xf numFmtId="0" fontId="6" fillId="0" borderId="36" xfId="57" applyFont="1" applyFill="1" applyBorder="1" applyAlignment="1">
      <alignment horizontal="center" vertical="center" wrapText="1"/>
      <protection/>
    </xf>
    <xf numFmtId="0" fontId="6" fillId="0" borderId="37" xfId="57" applyFont="1" applyFill="1" applyBorder="1" applyAlignment="1">
      <alignment horizontal="center" vertical="center"/>
      <protection/>
    </xf>
    <xf numFmtId="0" fontId="6" fillId="0" borderId="38" xfId="57" applyFont="1" applyFill="1" applyBorder="1" applyAlignment="1">
      <alignment horizontal="center" vertical="center"/>
      <protection/>
    </xf>
    <xf numFmtId="49" fontId="6" fillId="0" borderId="23" xfId="57" applyNumberFormat="1" applyFont="1" applyFill="1" applyBorder="1" applyAlignment="1">
      <alignment horizontal="center" vertical="center" wrapText="1"/>
      <protection/>
    </xf>
    <xf numFmtId="49" fontId="6" fillId="0" borderId="32" xfId="57" applyNumberFormat="1" applyFont="1" applyFill="1" applyBorder="1" applyAlignment="1">
      <alignment horizontal="center" vertical="center" wrapText="1"/>
      <protection/>
    </xf>
    <xf numFmtId="49" fontId="6" fillId="0" borderId="39" xfId="57" applyNumberFormat="1" applyFont="1" applyFill="1" applyBorder="1" applyAlignment="1">
      <alignment horizontal="center" vertical="center" wrapText="1"/>
      <protection/>
    </xf>
    <xf numFmtId="49" fontId="6" fillId="0" borderId="22" xfId="57" applyNumberFormat="1" applyFont="1" applyFill="1" applyBorder="1" applyAlignment="1">
      <alignment horizontal="center" vertical="center" wrapText="1"/>
      <protection/>
    </xf>
    <xf numFmtId="0" fontId="6" fillId="0" borderId="40" xfId="57" applyFont="1" applyFill="1" applyBorder="1" applyAlignment="1">
      <alignment horizontal="left"/>
      <protection/>
    </xf>
    <xf numFmtId="0" fontId="6" fillId="0" borderId="41" xfId="57" applyFont="1" applyFill="1" applyBorder="1" applyAlignment="1">
      <alignment horizontal="left"/>
      <protection/>
    </xf>
    <xf numFmtId="0" fontId="6" fillId="0" borderId="42" xfId="57" applyFont="1" applyFill="1" applyBorder="1" applyAlignment="1">
      <alignment horizontal="center"/>
      <protection/>
    </xf>
    <xf numFmtId="0" fontId="6" fillId="0" borderId="43" xfId="57" applyFont="1" applyFill="1" applyBorder="1" applyAlignment="1">
      <alignment horizontal="center"/>
      <protection/>
    </xf>
    <xf numFmtId="0" fontId="54" fillId="0" borderId="23" xfId="57" applyFont="1" applyBorder="1" applyAlignment="1">
      <alignment horizontal="center"/>
      <protection/>
    </xf>
    <xf numFmtId="0" fontId="54" fillId="0" borderId="32" xfId="57" applyFont="1" applyBorder="1" applyAlignment="1">
      <alignment horizontal="center"/>
      <protection/>
    </xf>
    <xf numFmtId="0" fontId="54" fillId="0" borderId="33" xfId="57" applyFont="1" applyBorder="1" applyAlignment="1">
      <alignment horizontal="center"/>
      <protection/>
    </xf>
    <xf numFmtId="0" fontId="51" fillId="0" borderId="10" xfId="57" applyFont="1" applyBorder="1" applyAlignment="1">
      <alignment horizontal="left"/>
      <protection/>
    </xf>
    <xf numFmtId="0" fontId="51" fillId="0" borderId="10" xfId="57" applyFont="1" applyBorder="1" applyAlignment="1">
      <alignment horizontal="center"/>
      <protection/>
    </xf>
    <xf numFmtId="0" fontId="51" fillId="0" borderId="10" xfId="57" applyFont="1" applyBorder="1" applyAlignment="1">
      <alignment horizontal="left" wrapText="1"/>
      <protection/>
    </xf>
    <xf numFmtId="0" fontId="54" fillId="0" borderId="10" xfId="57" applyFont="1" applyBorder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z fin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zoomScalePageLayoutView="0" workbookViewId="0" topLeftCell="A38">
      <selection activeCell="D56" sqref="D56"/>
    </sheetView>
  </sheetViews>
  <sheetFormatPr defaultColWidth="9.140625" defaultRowHeight="15"/>
  <cols>
    <col min="1" max="1" width="8.57421875" style="2" customWidth="1"/>
    <col min="2" max="2" width="47.140625" style="2" customWidth="1"/>
    <col min="3" max="3" width="12.421875" style="0" customWidth="1"/>
    <col min="4" max="4" width="11.28125" style="0" customWidth="1"/>
    <col min="5" max="5" width="12.00390625" style="0" customWidth="1"/>
    <col min="6" max="6" width="11.421875" style="0" customWidth="1"/>
  </cols>
  <sheetData>
    <row r="1" ht="15.75" thickBot="1">
      <c r="B1" s="3"/>
    </row>
    <row r="2" spans="1:7" ht="15.75" thickBot="1">
      <c r="A2" s="11"/>
      <c r="B2" s="11"/>
      <c r="C2" s="11"/>
      <c r="D2" s="12"/>
      <c r="E2" s="121" t="s">
        <v>242</v>
      </c>
      <c r="F2" s="122"/>
      <c r="G2" s="10"/>
    </row>
    <row r="3" spans="1:6" ht="15">
      <c r="A3" s="13"/>
      <c r="B3" s="13"/>
      <c r="C3" s="14"/>
      <c r="D3" s="14"/>
      <c r="E3" s="14"/>
      <c r="F3" s="14"/>
    </row>
    <row r="4" spans="1:6" ht="15">
      <c r="A4" s="123" t="s">
        <v>259</v>
      </c>
      <c r="B4" s="124"/>
      <c r="C4" s="124"/>
      <c r="D4" s="124"/>
      <c r="E4" s="124"/>
      <c r="F4" s="125"/>
    </row>
    <row r="5" spans="1:6" ht="60" customHeight="1">
      <c r="A5" s="15"/>
      <c r="B5" s="16" t="s">
        <v>78</v>
      </c>
      <c r="C5" s="17" t="s">
        <v>233</v>
      </c>
      <c r="D5" s="17" t="s">
        <v>312</v>
      </c>
      <c r="E5" s="17" t="s">
        <v>313</v>
      </c>
      <c r="F5" s="17" t="s">
        <v>79</v>
      </c>
    </row>
    <row r="6" spans="1:6" ht="15">
      <c r="A6" s="18">
        <v>71</v>
      </c>
      <c r="B6" s="15" t="s">
        <v>80</v>
      </c>
      <c r="C6" s="19">
        <f>C7+C12+C16+C32</f>
        <v>11692653</v>
      </c>
      <c r="D6" s="19">
        <f>D7+D12+D16+D32</f>
        <v>2075239.6</v>
      </c>
      <c r="E6" s="19">
        <f>E7+E12+E16+E32</f>
        <v>9158839.72</v>
      </c>
      <c r="F6" s="19">
        <f>E6/C6*100</f>
        <v>78.32986850802808</v>
      </c>
    </row>
    <row r="7" spans="1:6" ht="15">
      <c r="A7" s="18">
        <v>711</v>
      </c>
      <c r="B7" s="15" t="s">
        <v>81</v>
      </c>
      <c r="C7" s="19">
        <f>SUM(C8:C11)</f>
        <v>6412500</v>
      </c>
      <c r="D7" s="19">
        <f>SUM(D8:D11)</f>
        <v>858751.31</v>
      </c>
      <c r="E7" s="19">
        <f>SUM(E8:E11)</f>
        <v>4414250.16</v>
      </c>
      <c r="F7" s="19">
        <f>E7/C7*100</f>
        <v>68.83820912280702</v>
      </c>
    </row>
    <row r="8" spans="1:6" ht="15">
      <c r="A8" s="20" t="s">
        <v>82</v>
      </c>
      <c r="B8" s="21" t="s">
        <v>83</v>
      </c>
      <c r="C8" s="22">
        <v>3012500</v>
      </c>
      <c r="D8" s="22">
        <v>657254.62</v>
      </c>
      <c r="E8" s="22">
        <v>2404250.31</v>
      </c>
      <c r="F8" s="22">
        <f>E8/C8*100</f>
        <v>79.80913892116183</v>
      </c>
    </row>
    <row r="9" spans="1:6" ht="15">
      <c r="A9" s="21">
        <v>71131</v>
      </c>
      <c r="B9" s="21" t="s">
        <v>84</v>
      </c>
      <c r="C9" s="22">
        <v>2700000</v>
      </c>
      <c r="D9" s="22">
        <v>144688.82</v>
      </c>
      <c r="E9" s="22">
        <v>1647558.51</v>
      </c>
      <c r="F9" s="22">
        <f aca="true" t="shared" si="0" ref="F9:F14">E9/C9*100</f>
        <v>61.02068555555555</v>
      </c>
    </row>
    <row r="10" spans="1:6" ht="15">
      <c r="A10" s="21">
        <v>71132</v>
      </c>
      <c r="B10" s="21" t="s">
        <v>85</v>
      </c>
      <c r="C10" s="22">
        <v>100000</v>
      </c>
      <c r="D10" s="22">
        <v>9934.31</v>
      </c>
      <c r="E10" s="22">
        <v>72035.65</v>
      </c>
      <c r="F10" s="22">
        <f t="shared" si="0"/>
        <v>72.03564999999999</v>
      </c>
    </row>
    <row r="11" spans="1:6" ht="15">
      <c r="A11" s="20" t="s">
        <v>86</v>
      </c>
      <c r="B11" s="21" t="s">
        <v>87</v>
      </c>
      <c r="C11" s="22">
        <v>600000</v>
      </c>
      <c r="D11" s="22">
        <v>46873.56</v>
      </c>
      <c r="E11" s="22">
        <v>290405.69</v>
      </c>
      <c r="F11" s="22">
        <f t="shared" si="0"/>
        <v>48.40094833333333</v>
      </c>
    </row>
    <row r="12" spans="1:6" s="4" customFormat="1" ht="12.75">
      <c r="A12" s="18">
        <v>713</v>
      </c>
      <c r="B12" s="24" t="s">
        <v>88</v>
      </c>
      <c r="C12" s="19">
        <f>SUM(C13:C15)</f>
        <v>60000</v>
      </c>
      <c r="D12" s="19">
        <f>SUM(D13:D15)</f>
        <v>8470.9</v>
      </c>
      <c r="E12" s="19">
        <f>SUM(E13:E15)</f>
        <v>63534.82</v>
      </c>
      <c r="F12" s="19">
        <f>E12/C12*100</f>
        <v>105.89136666666667</v>
      </c>
    </row>
    <row r="13" spans="1:6" ht="15">
      <c r="A13" s="20" t="s">
        <v>89</v>
      </c>
      <c r="B13" s="21" t="s">
        <v>90</v>
      </c>
      <c r="C13" s="22">
        <v>32000</v>
      </c>
      <c r="D13" s="22">
        <v>3688</v>
      </c>
      <c r="E13" s="22">
        <v>36806.5</v>
      </c>
      <c r="F13" s="22">
        <f t="shared" si="0"/>
        <v>115.0203125</v>
      </c>
    </row>
    <row r="14" spans="1:6" ht="15">
      <c r="A14" s="20" t="s">
        <v>91</v>
      </c>
      <c r="B14" s="21" t="s">
        <v>92</v>
      </c>
      <c r="C14" s="22">
        <v>28000</v>
      </c>
      <c r="D14" s="22">
        <v>4782.9</v>
      </c>
      <c r="E14" s="22">
        <v>26728.32</v>
      </c>
      <c r="F14" s="22">
        <f t="shared" si="0"/>
        <v>95.45828571428572</v>
      </c>
    </row>
    <row r="15" spans="1:6" ht="15">
      <c r="A15" s="20">
        <v>7136</v>
      </c>
      <c r="B15" s="21" t="s">
        <v>93</v>
      </c>
      <c r="C15" s="22">
        <v>0</v>
      </c>
      <c r="D15" s="22">
        <v>0</v>
      </c>
      <c r="E15" s="22">
        <v>0</v>
      </c>
      <c r="F15" s="22"/>
    </row>
    <row r="16" spans="1:6" s="4" customFormat="1" ht="12.75">
      <c r="A16" s="18">
        <v>714</v>
      </c>
      <c r="B16" s="24" t="s">
        <v>94</v>
      </c>
      <c r="C16" s="19">
        <f>C17+C22+C26+C27+C28+C31</f>
        <v>4691000</v>
      </c>
      <c r="D16" s="19">
        <f>D17+D22+D26+D27+D28+D31</f>
        <v>340839.44999999995</v>
      </c>
      <c r="E16" s="19">
        <f>E17+E22+E26+E27+E28+E31</f>
        <v>2681181.1500000004</v>
      </c>
      <c r="F16" s="19">
        <f>E16/C16*100</f>
        <v>57.1558548283948</v>
      </c>
    </row>
    <row r="17" spans="1:6" s="4" customFormat="1" ht="12.75">
      <c r="A17" s="21">
        <v>7141</v>
      </c>
      <c r="B17" s="119" t="s">
        <v>95</v>
      </c>
      <c r="C17" s="19">
        <f>SUM(C18:C21)</f>
        <v>155000</v>
      </c>
      <c r="D17" s="19">
        <f>SUM(D18:D21)</f>
        <v>21686.52</v>
      </c>
      <c r="E17" s="19">
        <f>SUM(E18:E21)</f>
        <v>87424.99</v>
      </c>
      <c r="F17" s="19">
        <f>E17/C17*100</f>
        <v>56.40321935483872</v>
      </c>
    </row>
    <row r="18" spans="1:6" s="4" customFormat="1" ht="12.75">
      <c r="A18" s="20" t="s">
        <v>96</v>
      </c>
      <c r="B18" s="21" t="s">
        <v>97</v>
      </c>
      <c r="C18" s="22">
        <v>80000</v>
      </c>
      <c r="D18" s="22">
        <v>10648.59</v>
      </c>
      <c r="E18" s="22">
        <v>38886.91</v>
      </c>
      <c r="F18" s="22">
        <f aca="true" t="shared" si="1" ref="F18:F25">E18/C18*100</f>
        <v>48.60863750000001</v>
      </c>
    </row>
    <row r="19" spans="1:6" ht="15">
      <c r="A19" s="20" t="s">
        <v>98</v>
      </c>
      <c r="B19" s="21" t="s">
        <v>99</v>
      </c>
      <c r="C19" s="22">
        <v>0</v>
      </c>
      <c r="D19" s="22">
        <v>0</v>
      </c>
      <c r="E19" s="22">
        <v>0</v>
      </c>
      <c r="F19" s="22"/>
    </row>
    <row r="20" spans="1:6" ht="15">
      <c r="A20" s="20" t="s">
        <v>100</v>
      </c>
      <c r="B20" s="21" t="s">
        <v>101</v>
      </c>
      <c r="C20" s="22">
        <v>75000</v>
      </c>
      <c r="D20" s="22">
        <v>11037.93</v>
      </c>
      <c r="E20" s="22">
        <v>48538.08</v>
      </c>
      <c r="F20" s="22">
        <f t="shared" si="1"/>
        <v>64.71744000000001</v>
      </c>
    </row>
    <row r="21" spans="1:6" ht="15">
      <c r="A21" s="20">
        <v>71414</v>
      </c>
      <c r="B21" s="21" t="s">
        <v>102</v>
      </c>
      <c r="C21" s="22">
        <v>0</v>
      </c>
      <c r="D21" s="22">
        <v>0</v>
      </c>
      <c r="E21" s="22">
        <v>0</v>
      </c>
      <c r="F21" s="22"/>
    </row>
    <row r="22" spans="1:6" ht="15">
      <c r="A22" s="21">
        <v>7142</v>
      </c>
      <c r="B22" s="119" t="s">
        <v>103</v>
      </c>
      <c r="C22" s="118">
        <f>SUM(C23:C25)</f>
        <v>2100000</v>
      </c>
      <c r="D22" s="118">
        <f>SUM(D23:D25)</f>
        <v>227765.06</v>
      </c>
      <c r="E22" s="118">
        <f>SUM(E23:E25)</f>
        <v>1610354.9500000002</v>
      </c>
      <c r="F22" s="19">
        <f>E22/C22*100</f>
        <v>76.68356904761906</v>
      </c>
    </row>
    <row r="23" spans="1:6" s="4" customFormat="1" ht="12.75">
      <c r="A23" s="20" t="s">
        <v>104</v>
      </c>
      <c r="B23" s="21" t="s">
        <v>105</v>
      </c>
      <c r="C23" s="22">
        <v>1100000</v>
      </c>
      <c r="D23" s="22">
        <v>227765.06</v>
      </c>
      <c r="E23" s="22">
        <v>810961.15</v>
      </c>
      <c r="F23" s="22">
        <f t="shared" si="1"/>
        <v>73.7237409090909</v>
      </c>
    </row>
    <row r="24" spans="1:6" ht="15">
      <c r="A24" s="20" t="s">
        <v>106</v>
      </c>
      <c r="B24" s="21" t="s">
        <v>107</v>
      </c>
      <c r="C24" s="22">
        <v>0</v>
      </c>
      <c r="D24" s="22">
        <v>0</v>
      </c>
      <c r="E24" s="22">
        <v>0</v>
      </c>
      <c r="F24" s="22"/>
    </row>
    <row r="25" spans="1:6" ht="15">
      <c r="A25" s="25">
        <v>71424</v>
      </c>
      <c r="B25" s="26" t="s">
        <v>108</v>
      </c>
      <c r="C25" s="22">
        <v>1000000</v>
      </c>
      <c r="D25" s="22">
        <v>0</v>
      </c>
      <c r="E25" s="22">
        <v>799393.8</v>
      </c>
      <c r="F25" s="22">
        <f t="shared" si="1"/>
        <v>79.93938</v>
      </c>
    </row>
    <row r="26" spans="1:6" s="4" customFormat="1" ht="15" customHeight="1">
      <c r="A26" s="20" t="s">
        <v>109</v>
      </c>
      <c r="B26" s="120" t="s">
        <v>110</v>
      </c>
      <c r="C26" s="118">
        <v>140000</v>
      </c>
      <c r="D26" s="118">
        <v>12487.11</v>
      </c>
      <c r="E26" s="118">
        <v>73195.99</v>
      </c>
      <c r="F26" s="19">
        <f>E26/C26*100</f>
        <v>52.28285</v>
      </c>
    </row>
    <row r="27" spans="1:6" ht="14.25" customHeight="1">
      <c r="A27" s="20" t="s">
        <v>111</v>
      </c>
      <c r="B27" s="120" t="s">
        <v>229</v>
      </c>
      <c r="C27" s="19">
        <v>0</v>
      </c>
      <c r="D27" s="19">
        <v>0</v>
      </c>
      <c r="E27" s="19">
        <v>0</v>
      </c>
      <c r="F27" s="19"/>
    </row>
    <row r="28" spans="1:6" ht="14.25" customHeight="1">
      <c r="A28" s="20">
        <v>7148</v>
      </c>
      <c r="B28" s="120" t="s">
        <v>252</v>
      </c>
      <c r="C28" s="118">
        <f>SUM(C29:C30)</f>
        <v>195000</v>
      </c>
      <c r="D28" s="118">
        <f>SUM(D29:D30)</f>
        <v>10258.79</v>
      </c>
      <c r="E28" s="118">
        <f>E29+E30</f>
        <v>115046.62</v>
      </c>
      <c r="F28" s="19">
        <f>E28/C28*100</f>
        <v>58.998266666666666</v>
      </c>
    </row>
    <row r="29" spans="1:6" ht="15" customHeight="1">
      <c r="A29" s="20">
        <v>71484</v>
      </c>
      <c r="B29" s="27" t="s">
        <v>224</v>
      </c>
      <c r="C29" s="22">
        <v>55000</v>
      </c>
      <c r="D29" s="23">
        <v>3872.4</v>
      </c>
      <c r="E29" s="23">
        <v>46137.07</v>
      </c>
      <c r="F29" s="22">
        <f>E29/C29*100</f>
        <v>83.88558181818182</v>
      </c>
    </row>
    <row r="30" spans="1:6" ht="15" customHeight="1">
      <c r="A30" s="20">
        <v>71489</v>
      </c>
      <c r="B30" s="27" t="s">
        <v>251</v>
      </c>
      <c r="C30" s="22">
        <v>140000</v>
      </c>
      <c r="D30" s="23">
        <v>6386.39</v>
      </c>
      <c r="E30" s="23">
        <v>68909.55</v>
      </c>
      <c r="F30" s="22">
        <f>E30/C30*100</f>
        <v>49.22110714285714</v>
      </c>
    </row>
    <row r="31" spans="1:6" ht="18" customHeight="1">
      <c r="A31" s="20" t="s">
        <v>112</v>
      </c>
      <c r="B31" s="119" t="s">
        <v>16</v>
      </c>
      <c r="C31" s="118">
        <v>2101000</v>
      </c>
      <c r="D31" s="118">
        <v>68641.97</v>
      </c>
      <c r="E31" s="118">
        <v>795158.6</v>
      </c>
      <c r="F31" s="19">
        <f>E31/C31*100</f>
        <v>37.84667301285102</v>
      </c>
    </row>
    <row r="32" spans="1:6" ht="15">
      <c r="A32" s="18">
        <v>715</v>
      </c>
      <c r="B32" s="24" t="s">
        <v>113</v>
      </c>
      <c r="C32" s="19">
        <f>SUM(C33:C36)</f>
        <v>529153</v>
      </c>
      <c r="D32" s="19">
        <f>SUM(D33:D36)</f>
        <v>867177.94</v>
      </c>
      <c r="E32" s="19">
        <f>SUM(E33:E36)</f>
        <v>1999873.59</v>
      </c>
      <c r="F32" s="19">
        <f>E32/C32*100</f>
        <v>377.9386283362279</v>
      </c>
    </row>
    <row r="33" spans="1:6" ht="15">
      <c r="A33" s="20" t="s">
        <v>114</v>
      </c>
      <c r="B33" s="21" t="s">
        <v>115</v>
      </c>
      <c r="C33" s="22">
        <v>80000</v>
      </c>
      <c r="D33" s="22">
        <v>112.83</v>
      </c>
      <c r="E33" s="22">
        <v>16462.46</v>
      </c>
      <c r="F33" s="22">
        <f aca="true" t="shared" si="2" ref="F33:F39">E33/C33*100</f>
        <v>20.578075</v>
      </c>
    </row>
    <row r="34" spans="1:6" ht="15">
      <c r="A34" s="20" t="s">
        <v>116</v>
      </c>
      <c r="B34" s="21" t="s">
        <v>117</v>
      </c>
      <c r="C34" s="22">
        <v>7153</v>
      </c>
      <c r="D34" s="22">
        <v>0</v>
      </c>
      <c r="E34" s="22">
        <v>15010.48</v>
      </c>
      <c r="F34" s="22">
        <f t="shared" si="2"/>
        <v>209.84873479658884</v>
      </c>
    </row>
    <row r="35" spans="1:6" ht="15">
      <c r="A35" s="20" t="s">
        <v>118</v>
      </c>
      <c r="B35" s="21" t="s">
        <v>119</v>
      </c>
      <c r="C35" s="22">
        <v>204000</v>
      </c>
      <c r="D35" s="22">
        <v>887</v>
      </c>
      <c r="E35" s="22">
        <v>4700.79</v>
      </c>
      <c r="F35" s="22">
        <f t="shared" si="2"/>
        <v>2.3043088235294116</v>
      </c>
    </row>
    <row r="36" spans="1:6" ht="15">
      <c r="A36" s="20" t="s">
        <v>120</v>
      </c>
      <c r="B36" s="21" t="s">
        <v>113</v>
      </c>
      <c r="C36" s="22">
        <v>238000</v>
      </c>
      <c r="D36" s="22">
        <v>866178.11</v>
      </c>
      <c r="E36" s="22">
        <v>1963699.86</v>
      </c>
      <c r="F36" s="22">
        <f t="shared" si="2"/>
        <v>825.083974789916</v>
      </c>
    </row>
    <row r="37" spans="1:6" ht="15">
      <c r="A37" s="18">
        <v>72</v>
      </c>
      <c r="B37" s="24" t="s">
        <v>121</v>
      </c>
      <c r="C37" s="19">
        <f>C38+C41</f>
        <v>400000</v>
      </c>
      <c r="D37" s="19">
        <f>D38+D41</f>
        <v>1054.54</v>
      </c>
      <c r="E37" s="19">
        <f>E38+E41</f>
        <v>162076.32</v>
      </c>
      <c r="F37" s="22">
        <f t="shared" si="2"/>
        <v>40.51908</v>
      </c>
    </row>
    <row r="38" spans="1:6" s="4" customFormat="1" ht="12.75">
      <c r="A38" s="20" t="s">
        <v>122</v>
      </c>
      <c r="B38" s="21" t="s">
        <v>123</v>
      </c>
      <c r="C38" s="22">
        <f>SUM(C39:C40)</f>
        <v>400000</v>
      </c>
      <c r="D38" s="22">
        <f>SUM(D39:D40)</f>
        <v>1054.54</v>
      </c>
      <c r="E38" s="22">
        <f>SUM(E39:E40)</f>
        <v>162076.32</v>
      </c>
      <c r="F38" s="22">
        <f t="shared" si="2"/>
        <v>40.51908</v>
      </c>
    </row>
    <row r="39" spans="1:6" ht="15">
      <c r="A39" s="20" t="s">
        <v>124</v>
      </c>
      <c r="B39" s="21" t="s">
        <v>125</v>
      </c>
      <c r="C39" s="22">
        <v>400000</v>
      </c>
      <c r="D39" s="22">
        <v>1054.54</v>
      </c>
      <c r="E39" s="22">
        <v>162076.32</v>
      </c>
      <c r="F39" s="22">
        <f t="shared" si="2"/>
        <v>40.51908</v>
      </c>
    </row>
    <row r="40" spans="1:6" ht="15">
      <c r="A40" s="20">
        <v>7213</v>
      </c>
      <c r="B40" s="21" t="s">
        <v>253</v>
      </c>
      <c r="C40" s="22">
        <v>0</v>
      </c>
      <c r="D40" s="22">
        <v>0</v>
      </c>
      <c r="E40" s="22">
        <v>0</v>
      </c>
      <c r="F40" s="22"/>
    </row>
    <row r="41" spans="1:6" ht="15">
      <c r="A41" s="20" t="s">
        <v>126</v>
      </c>
      <c r="B41" s="21" t="s">
        <v>127</v>
      </c>
      <c r="C41" s="22">
        <v>0</v>
      </c>
      <c r="D41" s="22">
        <v>0</v>
      </c>
      <c r="E41" s="22">
        <v>0</v>
      </c>
      <c r="F41" s="22"/>
    </row>
    <row r="42" spans="1:6" ht="24">
      <c r="A42" s="18">
        <v>73</v>
      </c>
      <c r="B42" s="29" t="s">
        <v>128</v>
      </c>
      <c r="C42" s="28">
        <f>SUM(C43:C44)</f>
        <v>4467800</v>
      </c>
      <c r="D42" s="28">
        <f>SUM(D43:D44)</f>
        <v>453.43</v>
      </c>
      <c r="E42" s="28">
        <f>SUM(E43:E44)</f>
        <v>5252675.49</v>
      </c>
      <c r="F42" s="19">
        <f aca="true" t="shared" si="3" ref="F42:F49">E42/C42*100</f>
        <v>117.56738193294238</v>
      </c>
    </row>
    <row r="43" spans="1:6" s="4" customFormat="1" ht="16.5" customHeight="1">
      <c r="A43" s="20">
        <v>731</v>
      </c>
      <c r="B43" s="21" t="s">
        <v>129</v>
      </c>
      <c r="C43" s="22">
        <v>7000</v>
      </c>
      <c r="D43" s="22">
        <v>453.43</v>
      </c>
      <c r="E43" s="22">
        <v>4405.57</v>
      </c>
      <c r="F43" s="22">
        <f t="shared" si="3"/>
        <v>62.93671428571428</v>
      </c>
    </row>
    <row r="44" spans="1:6" ht="15">
      <c r="A44" s="20" t="s">
        <v>130</v>
      </c>
      <c r="B44" s="21" t="s">
        <v>131</v>
      </c>
      <c r="C44" s="22">
        <v>4460800</v>
      </c>
      <c r="D44" s="22">
        <v>0</v>
      </c>
      <c r="E44" s="22">
        <v>5248269.92</v>
      </c>
      <c r="F44" s="22">
        <f t="shared" si="3"/>
        <v>117.65310975609755</v>
      </c>
    </row>
    <row r="45" spans="1:6" s="4" customFormat="1" ht="12.75">
      <c r="A45" s="18">
        <v>74</v>
      </c>
      <c r="B45" s="24" t="s">
        <v>132</v>
      </c>
      <c r="C45" s="19">
        <f>C46+C50</f>
        <v>3810737</v>
      </c>
      <c r="D45" s="19">
        <f>D46+D50</f>
        <v>330546.24</v>
      </c>
      <c r="E45" s="19">
        <f>E46+E50</f>
        <v>2816494.4499999997</v>
      </c>
      <c r="F45" s="19">
        <f t="shared" si="3"/>
        <v>73.90944192685036</v>
      </c>
    </row>
    <row r="46" spans="1:6" s="4" customFormat="1" ht="12.75">
      <c r="A46" s="20" t="s">
        <v>133</v>
      </c>
      <c r="B46" s="21" t="s">
        <v>134</v>
      </c>
      <c r="C46" s="19">
        <f>SUM(C47:C49)</f>
        <v>627877</v>
      </c>
      <c r="D46" s="19">
        <f>SUM(D47:D49)</f>
        <v>25296.51</v>
      </c>
      <c r="E46" s="19">
        <f>SUM(E47:E49)</f>
        <v>175249.63</v>
      </c>
      <c r="F46" s="19">
        <f t="shared" si="3"/>
        <v>27.91145877297624</v>
      </c>
    </row>
    <row r="47" spans="1:6" ht="15">
      <c r="A47" s="20" t="s">
        <v>135</v>
      </c>
      <c r="B47" s="21" t="s">
        <v>136</v>
      </c>
      <c r="C47" s="22">
        <v>30000</v>
      </c>
      <c r="D47" s="22">
        <v>1350</v>
      </c>
      <c r="E47" s="22">
        <v>1850</v>
      </c>
      <c r="F47" s="22">
        <f t="shared" si="3"/>
        <v>6.166666666666667</v>
      </c>
    </row>
    <row r="48" spans="1:6" ht="15">
      <c r="A48" s="20" t="s">
        <v>137</v>
      </c>
      <c r="B48" s="21" t="s">
        <v>138</v>
      </c>
      <c r="C48" s="22">
        <v>0</v>
      </c>
      <c r="D48" s="22">
        <v>0</v>
      </c>
      <c r="E48" s="22">
        <v>0</v>
      </c>
      <c r="F48" s="22"/>
    </row>
    <row r="49" spans="1:6" ht="15">
      <c r="A49" s="20">
        <v>7413</v>
      </c>
      <c r="B49" s="21" t="s">
        <v>257</v>
      </c>
      <c r="C49" s="22">
        <v>597877</v>
      </c>
      <c r="D49" s="23">
        <v>23946.51</v>
      </c>
      <c r="E49" s="22">
        <v>173399.63</v>
      </c>
      <c r="F49" s="22">
        <f t="shared" si="3"/>
        <v>29.00255905478886</v>
      </c>
    </row>
    <row r="50" spans="1:6" ht="15">
      <c r="A50" s="21">
        <v>742</v>
      </c>
      <c r="B50" s="21" t="s">
        <v>139</v>
      </c>
      <c r="C50" s="19">
        <f>SUM(C51:C53)</f>
        <v>3182860</v>
      </c>
      <c r="D50" s="19">
        <f>SUM(D51:D53)</f>
        <v>305249.73</v>
      </c>
      <c r="E50" s="19">
        <f>SUM(E51:E53)</f>
        <v>2641244.82</v>
      </c>
      <c r="F50" s="19">
        <f aca="true" t="shared" si="4" ref="F50:F55">E50/C50*100</f>
        <v>82.98338035603199</v>
      </c>
    </row>
    <row r="51" spans="1:6" ht="15">
      <c r="A51" s="20" t="s">
        <v>140</v>
      </c>
      <c r="B51" s="21" t="s">
        <v>230</v>
      </c>
      <c r="C51" s="22">
        <v>158860</v>
      </c>
      <c r="D51" s="22">
        <v>0</v>
      </c>
      <c r="E51" s="22">
        <v>135534.8</v>
      </c>
      <c r="F51" s="22">
        <f t="shared" si="4"/>
        <v>85.31713458391036</v>
      </c>
    </row>
    <row r="52" spans="1:6" ht="15">
      <c r="A52" s="20">
        <v>7425</v>
      </c>
      <c r="B52" s="21" t="s">
        <v>254</v>
      </c>
      <c r="C52" s="22">
        <v>4000</v>
      </c>
      <c r="D52" s="22">
        <v>0</v>
      </c>
      <c r="E52" s="22">
        <v>0</v>
      </c>
      <c r="F52" s="22">
        <f t="shared" si="4"/>
        <v>0</v>
      </c>
    </row>
    <row r="53" spans="1:6" ht="15">
      <c r="A53" s="20" t="s">
        <v>141</v>
      </c>
      <c r="B53" s="21" t="s">
        <v>142</v>
      </c>
      <c r="C53" s="22">
        <v>3020000</v>
      </c>
      <c r="D53" s="22">
        <v>305249.73</v>
      </c>
      <c r="E53" s="22">
        <v>2505710.02</v>
      </c>
      <c r="F53" s="22">
        <f t="shared" si="4"/>
        <v>82.97053046357617</v>
      </c>
    </row>
    <row r="54" spans="1:6" ht="15">
      <c r="A54" s="18">
        <v>75</v>
      </c>
      <c r="B54" s="24" t="s">
        <v>56</v>
      </c>
      <c r="C54" s="19">
        <f>C55</f>
        <v>238881</v>
      </c>
      <c r="D54" s="19">
        <f>D55</f>
        <v>0</v>
      </c>
      <c r="E54" s="19">
        <f>E55</f>
        <v>0</v>
      </c>
      <c r="F54" s="19">
        <f t="shared" si="4"/>
        <v>0</v>
      </c>
    </row>
    <row r="55" spans="1:6" s="4" customFormat="1" ht="12.75">
      <c r="A55" s="20" t="s">
        <v>143</v>
      </c>
      <c r="B55" s="21" t="s">
        <v>56</v>
      </c>
      <c r="C55" s="22">
        <f>C56+C59</f>
        <v>238881</v>
      </c>
      <c r="D55" s="23">
        <f>D56+D59</f>
        <v>0</v>
      </c>
      <c r="E55" s="23">
        <f>E56+E59</f>
        <v>0</v>
      </c>
      <c r="F55" s="22">
        <f t="shared" si="4"/>
        <v>0</v>
      </c>
    </row>
    <row r="56" spans="1:9" ht="15">
      <c r="A56" s="20" t="s">
        <v>144</v>
      </c>
      <c r="B56" s="21" t="s">
        <v>145</v>
      </c>
      <c r="C56" s="22">
        <f>SUM(C57:C58)</f>
        <v>0</v>
      </c>
      <c r="D56" s="22">
        <f>SUM(D57:D58)</f>
        <v>0</v>
      </c>
      <c r="E56" s="22">
        <f>SUM(E57:E58)</f>
        <v>0</v>
      </c>
      <c r="F56" s="22"/>
      <c r="I56" s="5"/>
    </row>
    <row r="57" spans="1:9" ht="15">
      <c r="A57" s="20">
        <v>75111</v>
      </c>
      <c r="B57" s="21" t="s">
        <v>231</v>
      </c>
      <c r="C57" s="22">
        <v>0</v>
      </c>
      <c r="D57" s="23">
        <v>0</v>
      </c>
      <c r="E57" s="23">
        <v>0</v>
      </c>
      <c r="F57" s="22"/>
      <c r="I57" s="5"/>
    </row>
    <row r="58" spans="1:9" ht="15">
      <c r="A58" s="20">
        <v>75112</v>
      </c>
      <c r="B58" s="21" t="s">
        <v>232</v>
      </c>
      <c r="C58" s="22">
        <v>0</v>
      </c>
      <c r="D58" s="22">
        <v>0</v>
      </c>
      <c r="E58" s="22">
        <v>0</v>
      </c>
      <c r="F58" s="22"/>
      <c r="I58" s="5"/>
    </row>
    <row r="59" spans="1:9" ht="15.75" thickBot="1">
      <c r="A59" s="53" t="s">
        <v>146</v>
      </c>
      <c r="B59" s="54" t="s">
        <v>147</v>
      </c>
      <c r="C59" s="55">
        <v>238881</v>
      </c>
      <c r="D59" s="55">
        <v>0</v>
      </c>
      <c r="E59" s="55">
        <v>0</v>
      </c>
      <c r="F59" s="22">
        <f>E59/C59*100</f>
        <v>0</v>
      </c>
      <c r="I59" s="5"/>
    </row>
    <row r="60" spans="1:9" ht="15.75" thickTop="1">
      <c r="A60" s="56"/>
      <c r="B60" s="57" t="s">
        <v>148</v>
      </c>
      <c r="C60" s="58">
        <f>C6+C37+C42+C45+C54</f>
        <v>20610071</v>
      </c>
      <c r="D60" s="58">
        <f>D6+D37+D42+D45+D54</f>
        <v>2407293.81</v>
      </c>
      <c r="E60" s="58">
        <f>E6+E37+E42+E45+E54</f>
        <v>17390085.98</v>
      </c>
      <c r="F60" s="58">
        <f>E60/C60*100</f>
        <v>84.37664275877556</v>
      </c>
      <c r="I60" s="5"/>
    </row>
    <row r="61" ht="15">
      <c r="I61" s="5"/>
    </row>
    <row r="63" spans="5:6" ht="15">
      <c r="E63" s="6"/>
      <c r="F63" s="7"/>
    </row>
    <row r="64" ht="15">
      <c r="I64" s="8"/>
    </row>
    <row r="71" ht="15">
      <c r="I71" s="5"/>
    </row>
    <row r="73" ht="15">
      <c r="I73" s="8"/>
    </row>
    <row r="77" ht="15">
      <c r="I77" s="8"/>
    </row>
  </sheetData>
  <sheetProtection/>
  <mergeCells count="2">
    <mergeCell ref="E2:F2"/>
    <mergeCell ref="A4:F4"/>
  </mergeCells>
  <printOptions/>
  <pageMargins left="0.21" right="0.2" top="0.24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39"/>
  <sheetViews>
    <sheetView zoomScalePageLayoutView="0" workbookViewId="0" topLeftCell="A100">
      <selection activeCell="C118" sqref="C118"/>
    </sheetView>
  </sheetViews>
  <sheetFormatPr defaultColWidth="9.140625" defaultRowHeight="15"/>
  <cols>
    <col min="1" max="1" width="11.28125" style="0" customWidth="1"/>
    <col min="2" max="2" width="41.140625" style="0" customWidth="1"/>
    <col min="3" max="3" width="12.57421875" style="0" customWidth="1"/>
    <col min="4" max="5" width="12.28125" style="0" customWidth="1"/>
    <col min="6" max="7" width="12.7109375" style="0" customWidth="1"/>
  </cols>
  <sheetData>
    <row r="1" ht="15.75" thickBot="1"/>
    <row r="2" spans="1:6" ht="15.75" thickBot="1">
      <c r="A2" s="14"/>
      <c r="B2" s="14"/>
      <c r="C2" s="14"/>
      <c r="D2" s="14"/>
      <c r="E2" s="126" t="s">
        <v>243</v>
      </c>
      <c r="F2" s="127"/>
    </row>
    <row r="3" spans="1:6" ht="15">
      <c r="A3" s="14"/>
      <c r="B3" s="14"/>
      <c r="C3" s="14"/>
      <c r="D3" s="14"/>
      <c r="E3" s="14"/>
      <c r="F3" s="14"/>
    </row>
    <row r="4" spans="1:6" ht="15">
      <c r="A4" s="123" t="s">
        <v>259</v>
      </c>
      <c r="B4" s="124"/>
      <c r="C4" s="124"/>
      <c r="D4" s="124"/>
      <c r="E4" s="124"/>
      <c r="F4" s="125"/>
    </row>
    <row r="5" spans="1:6" s="1" customFormat="1" ht="41.25" customHeight="1" thickBot="1">
      <c r="A5" s="30" t="s">
        <v>0</v>
      </c>
      <c r="B5" s="30" t="s">
        <v>1</v>
      </c>
      <c r="C5" s="31" t="s">
        <v>233</v>
      </c>
      <c r="D5" s="31" t="s">
        <v>311</v>
      </c>
      <c r="E5" s="31" t="s">
        <v>314</v>
      </c>
      <c r="F5" s="31" t="s">
        <v>77</v>
      </c>
    </row>
    <row r="6" spans="1:6" s="1" customFormat="1" ht="15.75" thickTop="1">
      <c r="A6" s="32" t="s">
        <v>2</v>
      </c>
      <c r="B6" s="33" t="s">
        <v>3</v>
      </c>
      <c r="C6" s="34">
        <f>C7+C59+C60</f>
        <v>9665497</v>
      </c>
      <c r="D6" s="34">
        <f>D7+D59+D60</f>
        <v>801967.22</v>
      </c>
      <c r="E6" s="34">
        <f>E7+E59+E60</f>
        <v>6189306.95</v>
      </c>
      <c r="F6" s="34">
        <f>E6/C6*100</f>
        <v>64.0350615183058</v>
      </c>
    </row>
    <row r="7" spans="1:6" s="1" customFormat="1" ht="15">
      <c r="A7" s="35">
        <v>41</v>
      </c>
      <c r="B7" s="36" t="s">
        <v>3</v>
      </c>
      <c r="C7" s="37">
        <f>C8+C15+C23+C29+C39+C43+C46+C50+C51</f>
        <v>6960556</v>
      </c>
      <c r="D7" s="37">
        <f>D8+D15+D23+D29+D39+D43+D46+D50+D51</f>
        <v>577906.1199999999</v>
      </c>
      <c r="E7" s="37">
        <f>E8+E15+E23+E29+E39+E43+E46+E50+E51</f>
        <v>4085602.92</v>
      </c>
      <c r="F7" s="34">
        <f>E7/C7*100</f>
        <v>58.69650240584229</v>
      </c>
    </row>
    <row r="8" spans="1:6" s="1" customFormat="1" ht="15">
      <c r="A8" s="35">
        <v>411</v>
      </c>
      <c r="B8" s="36" t="s">
        <v>4</v>
      </c>
      <c r="C8" s="37">
        <f>SUM(C9:C14)</f>
        <v>2921216</v>
      </c>
      <c r="D8" s="37">
        <f>SUM(D9:D14)</f>
        <v>251106.75</v>
      </c>
      <c r="E8" s="37">
        <f>SUM(E9:E14)</f>
        <v>1990978.9</v>
      </c>
      <c r="F8" s="34">
        <f>E8/C8*100</f>
        <v>68.15582620388221</v>
      </c>
    </row>
    <row r="9" spans="1:6" ht="15">
      <c r="A9" s="38" t="s">
        <v>149</v>
      </c>
      <c r="B9" s="39" t="s">
        <v>5</v>
      </c>
      <c r="C9" s="40">
        <v>1749981</v>
      </c>
      <c r="D9" s="40">
        <v>189996.96</v>
      </c>
      <c r="E9" s="40">
        <v>1506847.88</v>
      </c>
      <c r="F9" s="41">
        <f>E9/C9*100</f>
        <v>86.10652801373271</v>
      </c>
    </row>
    <row r="10" spans="1:6" ht="15">
      <c r="A10" s="38" t="s">
        <v>150</v>
      </c>
      <c r="B10" s="39" t="s">
        <v>6</v>
      </c>
      <c r="C10" s="40">
        <v>234304</v>
      </c>
      <c r="D10" s="40">
        <v>4877.3</v>
      </c>
      <c r="E10" s="40">
        <v>37806.78</v>
      </c>
      <c r="F10" s="41">
        <f aca="true" t="shared" si="0" ref="F10:F47">E10/C10*100</f>
        <v>16.135780865883635</v>
      </c>
    </row>
    <row r="11" spans="1:6" ht="15">
      <c r="A11" s="38" t="s">
        <v>151</v>
      </c>
      <c r="B11" s="39" t="s">
        <v>7</v>
      </c>
      <c r="C11" s="40">
        <v>626641</v>
      </c>
      <c r="D11" s="40">
        <v>36060.38</v>
      </c>
      <c r="E11" s="40">
        <v>284279.8</v>
      </c>
      <c r="F11" s="41">
        <f t="shared" si="0"/>
        <v>45.36565593378026</v>
      </c>
    </row>
    <row r="12" spans="1:6" ht="15">
      <c r="A12" s="38" t="s">
        <v>152</v>
      </c>
      <c r="B12" s="39" t="s">
        <v>8</v>
      </c>
      <c r="C12" s="40">
        <v>279780</v>
      </c>
      <c r="D12" s="40">
        <v>19537.76</v>
      </c>
      <c r="E12" s="40">
        <v>157121.95</v>
      </c>
      <c r="F12" s="41">
        <f t="shared" si="0"/>
        <v>56.15910715562228</v>
      </c>
    </row>
    <row r="13" spans="1:6" ht="15">
      <c r="A13" s="38" t="s">
        <v>153</v>
      </c>
      <c r="B13" s="39" t="s">
        <v>9</v>
      </c>
      <c r="C13" s="40">
        <v>30510</v>
      </c>
      <c r="D13" s="40">
        <v>634.35</v>
      </c>
      <c r="E13" s="40">
        <v>4922.49</v>
      </c>
      <c r="F13" s="41">
        <f t="shared" si="0"/>
        <v>16.13402163225172</v>
      </c>
    </row>
    <row r="14" spans="1:6" ht="15">
      <c r="A14" s="38" t="s">
        <v>258</v>
      </c>
      <c r="B14" s="39"/>
      <c r="C14" s="40"/>
      <c r="D14" s="40"/>
      <c r="E14" s="40"/>
      <c r="F14" s="41"/>
    </row>
    <row r="15" spans="1:7" s="1" customFormat="1" ht="15">
      <c r="A15" s="35">
        <v>412</v>
      </c>
      <c r="B15" s="36" t="s">
        <v>10</v>
      </c>
      <c r="C15" s="37">
        <f>SUM(C16:C22)</f>
        <v>189109</v>
      </c>
      <c r="D15" s="37">
        <f>SUM(D16:D22)</f>
        <v>14642.939999999999</v>
      </c>
      <c r="E15" s="37">
        <f>SUM(E16:E22)</f>
        <v>128946.58000000002</v>
      </c>
      <c r="F15" s="34">
        <f>E15/C15*100</f>
        <v>68.18637928390507</v>
      </c>
      <c r="G15" s="116">
        <f>E15+E8</f>
        <v>2119925.48</v>
      </c>
    </row>
    <row r="16" spans="1:6" ht="15">
      <c r="A16" s="38" t="s">
        <v>154</v>
      </c>
      <c r="B16" s="39" t="s">
        <v>11</v>
      </c>
      <c r="C16" s="40">
        <v>0</v>
      </c>
      <c r="D16" s="40">
        <v>0</v>
      </c>
      <c r="E16" s="40">
        <v>0</v>
      </c>
      <c r="F16" s="41"/>
    </row>
    <row r="17" spans="1:6" ht="15">
      <c r="A17" s="38" t="s">
        <v>155</v>
      </c>
      <c r="B17" s="39" t="s">
        <v>12</v>
      </c>
      <c r="C17" s="40">
        <v>0</v>
      </c>
      <c r="D17" s="40">
        <v>0</v>
      </c>
      <c r="E17" s="40">
        <v>0</v>
      </c>
      <c r="F17" s="41"/>
    </row>
    <row r="18" spans="1:6" ht="15">
      <c r="A18" s="38" t="s">
        <v>156</v>
      </c>
      <c r="B18" s="39" t="s">
        <v>13</v>
      </c>
      <c r="C18" s="40">
        <v>0</v>
      </c>
      <c r="D18" s="40">
        <v>0</v>
      </c>
      <c r="E18" s="40">
        <v>0</v>
      </c>
      <c r="F18" s="41"/>
    </row>
    <row r="19" spans="1:6" ht="15">
      <c r="A19" s="38" t="s">
        <v>157</v>
      </c>
      <c r="B19" s="39" t="s">
        <v>14</v>
      </c>
      <c r="C19" s="40">
        <v>5000</v>
      </c>
      <c r="D19" s="40">
        <v>0</v>
      </c>
      <c r="E19" s="40">
        <v>0</v>
      </c>
      <c r="F19" s="41"/>
    </row>
    <row r="20" spans="1:6" ht="15">
      <c r="A20" s="38" t="s">
        <v>158</v>
      </c>
      <c r="B20" s="39" t="s">
        <v>15</v>
      </c>
      <c r="C20" s="40">
        <v>5000</v>
      </c>
      <c r="D20" s="40">
        <v>1260</v>
      </c>
      <c r="E20" s="40">
        <v>10080</v>
      </c>
      <c r="F20" s="41">
        <f t="shared" si="0"/>
        <v>201.6</v>
      </c>
    </row>
    <row r="21" spans="1:6" ht="15">
      <c r="A21" s="38" t="s">
        <v>159</v>
      </c>
      <c r="B21" s="39" t="s">
        <v>309</v>
      </c>
      <c r="C21" s="65">
        <v>70000</v>
      </c>
      <c r="D21" s="40">
        <v>5789.24</v>
      </c>
      <c r="E21" s="40">
        <v>46446.26</v>
      </c>
      <c r="F21" s="41">
        <f t="shared" si="0"/>
        <v>66.35180000000001</v>
      </c>
    </row>
    <row r="22" spans="1:7" ht="15">
      <c r="A22" s="38" t="s">
        <v>160</v>
      </c>
      <c r="B22" s="39" t="s">
        <v>16</v>
      </c>
      <c r="C22" s="65">
        <v>109109</v>
      </c>
      <c r="D22" s="40">
        <v>7593.7</v>
      </c>
      <c r="E22" s="40">
        <v>72420.32</v>
      </c>
      <c r="F22" s="41">
        <f t="shared" si="0"/>
        <v>66.37428626419452</v>
      </c>
      <c r="G22" s="7">
        <f>D15+D8</f>
        <v>265749.69</v>
      </c>
    </row>
    <row r="23" spans="1:6" s="1" customFormat="1" ht="15">
      <c r="A23" s="35">
        <v>413</v>
      </c>
      <c r="B23" s="36" t="s">
        <v>17</v>
      </c>
      <c r="C23" s="66">
        <f>SUM(C24:C28)</f>
        <v>543894</v>
      </c>
      <c r="D23" s="37">
        <f>SUM(D24:D28)</f>
        <v>34133.7</v>
      </c>
      <c r="E23" s="37">
        <f>SUM(E24:E28)</f>
        <v>347699.07999999996</v>
      </c>
      <c r="F23" s="34">
        <f>E23/C23*100</f>
        <v>63.92772856475709</v>
      </c>
    </row>
    <row r="24" spans="1:6" ht="15">
      <c r="A24" s="38" t="s">
        <v>161</v>
      </c>
      <c r="B24" s="39" t="s">
        <v>18</v>
      </c>
      <c r="C24" s="65">
        <v>54150</v>
      </c>
      <c r="D24" s="40">
        <v>2060.76</v>
      </c>
      <c r="E24" s="40">
        <v>28589.11</v>
      </c>
      <c r="F24" s="41">
        <f t="shared" si="0"/>
        <v>52.796140350877195</v>
      </c>
    </row>
    <row r="25" spans="1:6" ht="15">
      <c r="A25" s="38" t="s">
        <v>162</v>
      </c>
      <c r="B25" s="39" t="s">
        <v>19</v>
      </c>
      <c r="C25" s="40">
        <v>17240</v>
      </c>
      <c r="D25" s="40">
        <v>484</v>
      </c>
      <c r="E25" s="40">
        <v>4866.89</v>
      </c>
      <c r="F25" s="41">
        <f t="shared" si="0"/>
        <v>28.23022041763341</v>
      </c>
    </row>
    <row r="26" spans="1:6" ht="15">
      <c r="A26" s="38" t="s">
        <v>163</v>
      </c>
      <c r="B26" s="39" t="s">
        <v>20</v>
      </c>
      <c r="C26" s="40">
        <v>412504</v>
      </c>
      <c r="D26" s="40">
        <v>28823.99</v>
      </c>
      <c r="E26" s="40">
        <v>284440.47</v>
      </c>
      <c r="F26" s="41">
        <f t="shared" si="0"/>
        <v>68.95459680390978</v>
      </c>
    </row>
    <row r="27" spans="1:6" ht="15">
      <c r="A27" s="38" t="s">
        <v>164</v>
      </c>
      <c r="B27" s="39" t="s">
        <v>21</v>
      </c>
      <c r="C27" s="40">
        <v>50100</v>
      </c>
      <c r="D27" s="40">
        <v>2570.56</v>
      </c>
      <c r="E27" s="40">
        <v>29208.22</v>
      </c>
      <c r="F27" s="41">
        <f t="shared" si="0"/>
        <v>58.29984031936129</v>
      </c>
    </row>
    <row r="28" spans="1:6" ht="15">
      <c r="A28" s="38" t="s">
        <v>165</v>
      </c>
      <c r="B28" s="39" t="s">
        <v>22</v>
      </c>
      <c r="C28" s="40">
        <v>9900</v>
      </c>
      <c r="D28" s="40">
        <v>194.39</v>
      </c>
      <c r="E28" s="40">
        <v>594.39</v>
      </c>
      <c r="F28" s="41">
        <f t="shared" si="0"/>
        <v>6.003939393939394</v>
      </c>
    </row>
    <row r="29" spans="1:6" s="1" customFormat="1" ht="15">
      <c r="A29" s="35">
        <v>414</v>
      </c>
      <c r="B29" s="36" t="s">
        <v>23</v>
      </c>
      <c r="C29" s="37">
        <f>SUM(C30:C38)</f>
        <v>427846</v>
      </c>
      <c r="D29" s="37">
        <f>SUM(D30:D38)</f>
        <v>36421.17</v>
      </c>
      <c r="E29" s="37">
        <f>SUM(E30:E38)</f>
        <v>182167.85</v>
      </c>
      <c r="F29" s="34">
        <f>E29/C29*100</f>
        <v>42.57790186188489</v>
      </c>
    </row>
    <row r="30" spans="1:6" ht="15">
      <c r="A30" s="38" t="s">
        <v>166</v>
      </c>
      <c r="B30" s="39" t="s">
        <v>24</v>
      </c>
      <c r="C30" s="40">
        <v>38650</v>
      </c>
      <c r="D30" s="40">
        <v>2447.24</v>
      </c>
      <c r="E30" s="40">
        <v>18353.56</v>
      </c>
      <c r="F30" s="41">
        <f t="shared" si="0"/>
        <v>47.486571798188876</v>
      </c>
    </row>
    <row r="31" spans="1:6" ht="15">
      <c r="A31" s="38" t="s">
        <v>167</v>
      </c>
      <c r="B31" s="39" t="s">
        <v>25</v>
      </c>
      <c r="C31" s="40">
        <v>16400</v>
      </c>
      <c r="D31" s="40">
        <v>943.04</v>
      </c>
      <c r="E31" s="40">
        <v>7317.77</v>
      </c>
      <c r="F31" s="41">
        <f t="shared" si="0"/>
        <v>44.62054878048781</v>
      </c>
    </row>
    <row r="32" spans="1:6" ht="15">
      <c r="A32" s="38" t="s">
        <v>168</v>
      </c>
      <c r="B32" s="39" t="s">
        <v>26</v>
      </c>
      <c r="C32" s="40">
        <v>28050</v>
      </c>
      <c r="D32" s="40">
        <v>1140.55</v>
      </c>
      <c r="E32" s="40">
        <v>12234.67</v>
      </c>
      <c r="F32" s="41">
        <f t="shared" si="0"/>
        <v>43.61736185383244</v>
      </c>
    </row>
    <row r="33" spans="1:6" ht="15">
      <c r="A33" s="38" t="s">
        <v>169</v>
      </c>
      <c r="B33" s="39" t="s">
        <v>27</v>
      </c>
      <c r="C33" s="40">
        <v>19650</v>
      </c>
      <c r="D33" s="40">
        <v>2189.3</v>
      </c>
      <c r="E33" s="40">
        <v>13862.79</v>
      </c>
      <c r="F33" s="41">
        <f t="shared" si="0"/>
        <v>70.5485496183206</v>
      </c>
    </row>
    <row r="34" spans="1:7" ht="15">
      <c r="A34" s="38" t="s">
        <v>170</v>
      </c>
      <c r="B34" s="39" t="s">
        <v>28</v>
      </c>
      <c r="C34" s="40">
        <v>1200</v>
      </c>
      <c r="D34" s="40">
        <v>433.98</v>
      </c>
      <c r="E34" s="40">
        <v>634.98</v>
      </c>
      <c r="F34" s="41"/>
      <c r="G34" s="117">
        <v>1</v>
      </c>
    </row>
    <row r="35" spans="1:6" ht="15">
      <c r="A35" s="38" t="s">
        <v>171</v>
      </c>
      <c r="B35" s="39" t="s">
        <v>29</v>
      </c>
      <c r="C35" s="40">
        <v>0</v>
      </c>
      <c r="D35" s="40">
        <v>0</v>
      </c>
      <c r="E35" s="40">
        <v>0</v>
      </c>
      <c r="F35" s="41"/>
    </row>
    <row r="36" spans="1:6" ht="15">
      <c r="A36" s="38" t="s">
        <v>172</v>
      </c>
      <c r="B36" s="39" t="s">
        <v>30</v>
      </c>
      <c r="C36" s="40">
        <v>56000</v>
      </c>
      <c r="D36" s="40">
        <v>2011.33</v>
      </c>
      <c r="E36" s="40">
        <v>4566.88</v>
      </c>
      <c r="F36" s="41">
        <f t="shared" si="0"/>
        <v>8.155142857142858</v>
      </c>
    </row>
    <row r="37" spans="1:6" ht="15">
      <c r="A37" s="38" t="s">
        <v>173</v>
      </c>
      <c r="B37" s="39" t="s">
        <v>31</v>
      </c>
      <c r="C37" s="40">
        <v>8700</v>
      </c>
      <c r="D37" s="40">
        <v>159.6</v>
      </c>
      <c r="E37" s="40">
        <v>930.8</v>
      </c>
      <c r="F37" s="41">
        <f t="shared" si="0"/>
        <v>10.698850574712642</v>
      </c>
    </row>
    <row r="38" spans="1:6" ht="15">
      <c r="A38" s="38" t="s">
        <v>174</v>
      </c>
      <c r="B38" s="39" t="s">
        <v>32</v>
      </c>
      <c r="C38" s="40">
        <v>259196</v>
      </c>
      <c r="D38" s="40">
        <v>27096.13</v>
      </c>
      <c r="E38" s="40">
        <v>124266.4</v>
      </c>
      <c r="F38" s="41">
        <f t="shared" si="0"/>
        <v>47.943023812095866</v>
      </c>
    </row>
    <row r="39" spans="1:6" s="1" customFormat="1" ht="15">
      <c r="A39" s="35">
        <v>415</v>
      </c>
      <c r="B39" s="36" t="s">
        <v>33</v>
      </c>
      <c r="C39" s="37">
        <f>SUM(C40:C42)</f>
        <v>817000</v>
      </c>
      <c r="D39" s="37">
        <f>SUM(D40:D42)</f>
        <v>77332.21999999999</v>
      </c>
      <c r="E39" s="37">
        <f>SUM(E40:E42)</f>
        <v>519356.21</v>
      </c>
      <c r="F39" s="34">
        <f>E39/C39*100</f>
        <v>63.56869155446757</v>
      </c>
    </row>
    <row r="40" spans="1:6" ht="15">
      <c r="A40" s="38" t="s">
        <v>175</v>
      </c>
      <c r="B40" s="39" t="s">
        <v>34</v>
      </c>
      <c r="C40" s="40">
        <v>725000</v>
      </c>
      <c r="D40" s="40">
        <v>74301.31</v>
      </c>
      <c r="E40" s="40">
        <v>480104.64</v>
      </c>
      <c r="F40" s="41">
        <f t="shared" si="0"/>
        <v>66.22132965517241</v>
      </c>
    </row>
    <row r="41" spans="1:6" ht="15">
      <c r="A41" s="38" t="s">
        <v>176</v>
      </c>
      <c r="B41" s="39" t="s">
        <v>35</v>
      </c>
      <c r="C41" s="40">
        <v>49800</v>
      </c>
      <c r="D41" s="40">
        <v>1301.01</v>
      </c>
      <c r="E41" s="40">
        <v>13793.28</v>
      </c>
      <c r="F41" s="41">
        <f t="shared" si="0"/>
        <v>27.697349397590365</v>
      </c>
    </row>
    <row r="42" spans="1:6" ht="15">
      <c r="A42" s="38" t="s">
        <v>177</v>
      </c>
      <c r="B42" s="39" t="s">
        <v>36</v>
      </c>
      <c r="C42" s="40">
        <v>42200</v>
      </c>
      <c r="D42" s="40">
        <v>1729.9</v>
      </c>
      <c r="E42" s="40">
        <v>25458.29</v>
      </c>
      <c r="F42" s="41">
        <f t="shared" si="0"/>
        <v>60.32770142180095</v>
      </c>
    </row>
    <row r="43" spans="1:6" s="1" customFormat="1" ht="15">
      <c r="A43" s="35">
        <v>416</v>
      </c>
      <c r="B43" s="36" t="s">
        <v>37</v>
      </c>
      <c r="C43" s="37">
        <f>SUM(C44:C45)</f>
        <v>79306</v>
      </c>
      <c r="D43" s="37">
        <f>SUM(D44:D45)</f>
        <v>0</v>
      </c>
      <c r="E43" s="37">
        <f>SUM(E44:E45)</f>
        <v>77306.6</v>
      </c>
      <c r="F43" s="34">
        <f>E43/C43*100</f>
        <v>97.47887927773435</v>
      </c>
    </row>
    <row r="44" spans="1:6" ht="15">
      <c r="A44" s="38" t="s">
        <v>205</v>
      </c>
      <c r="B44" s="39" t="s">
        <v>38</v>
      </c>
      <c r="C44" s="40">
        <v>2000</v>
      </c>
      <c r="D44" s="40">
        <v>0</v>
      </c>
      <c r="E44" s="40">
        <v>0</v>
      </c>
      <c r="F44" s="41">
        <f t="shared" si="0"/>
        <v>0</v>
      </c>
    </row>
    <row r="45" spans="1:6" ht="15">
      <c r="A45" s="38" t="s">
        <v>206</v>
      </c>
      <c r="B45" s="39" t="s">
        <v>39</v>
      </c>
      <c r="C45" s="40">
        <v>77306</v>
      </c>
      <c r="D45" s="40">
        <v>0</v>
      </c>
      <c r="E45" s="40">
        <v>77306.6</v>
      </c>
      <c r="F45" s="41">
        <f t="shared" si="0"/>
        <v>100.00077613639304</v>
      </c>
    </row>
    <row r="46" spans="1:6" s="1" customFormat="1" ht="15">
      <c r="A46" s="35">
        <v>417</v>
      </c>
      <c r="B46" s="36" t="s">
        <v>40</v>
      </c>
      <c r="C46" s="37">
        <f>SUM(C47:C49)</f>
        <v>72415</v>
      </c>
      <c r="D46" s="37">
        <f>SUM(D47:D49)</f>
        <v>5685.98</v>
      </c>
      <c r="E46" s="37">
        <f>SUM(E47:E49)</f>
        <v>48937.63</v>
      </c>
      <c r="F46" s="34">
        <f>E46/C46*100</f>
        <v>67.57941034316094</v>
      </c>
    </row>
    <row r="47" spans="1:6" ht="15">
      <c r="A47" s="38" t="s">
        <v>178</v>
      </c>
      <c r="B47" s="39" t="s">
        <v>41</v>
      </c>
      <c r="C47" s="40">
        <v>72415</v>
      </c>
      <c r="D47" s="40">
        <v>5685.98</v>
      </c>
      <c r="E47" s="40">
        <v>48937.63</v>
      </c>
      <c r="F47" s="41">
        <f t="shared" si="0"/>
        <v>67.57941034316094</v>
      </c>
    </row>
    <row r="48" spans="1:6" ht="15">
      <c r="A48" s="38" t="s">
        <v>179</v>
      </c>
      <c r="B48" s="39" t="s">
        <v>42</v>
      </c>
      <c r="C48" s="40">
        <v>0</v>
      </c>
      <c r="D48" s="40">
        <v>0</v>
      </c>
      <c r="E48" s="40">
        <v>0</v>
      </c>
      <c r="F48" s="41"/>
    </row>
    <row r="49" spans="1:6" ht="15">
      <c r="A49" s="38" t="s">
        <v>180</v>
      </c>
      <c r="B49" s="39" t="s">
        <v>43</v>
      </c>
      <c r="C49" s="40">
        <v>0</v>
      </c>
      <c r="D49" s="40">
        <v>0</v>
      </c>
      <c r="E49" s="40">
        <v>0</v>
      </c>
      <c r="F49" s="41"/>
    </row>
    <row r="50" spans="1:6" s="1" customFormat="1" ht="15">
      <c r="A50" s="35">
        <v>418</v>
      </c>
      <c r="B50" s="36" t="s">
        <v>44</v>
      </c>
      <c r="C50" s="66">
        <v>1519790</v>
      </c>
      <c r="D50" s="37">
        <v>138684.63</v>
      </c>
      <c r="E50" s="37">
        <v>662042.77</v>
      </c>
      <c r="F50" s="34">
        <f>E50/C50*100</f>
        <v>43.56146375486087</v>
      </c>
    </row>
    <row r="51" spans="1:6" s="1" customFormat="1" ht="15">
      <c r="A51" s="35">
        <v>419</v>
      </c>
      <c r="B51" s="36" t="s">
        <v>45</v>
      </c>
      <c r="C51" s="66">
        <f>SUM(C52:C58)</f>
        <v>389980</v>
      </c>
      <c r="D51" s="37">
        <f>SUM(D52:D58)</f>
        <v>19898.730000000003</v>
      </c>
      <c r="E51" s="37">
        <f>SUM(E52:E58)</f>
        <v>128167.29999999999</v>
      </c>
      <c r="F51" s="34">
        <f>E51/C51*100</f>
        <v>32.86509564593056</v>
      </c>
    </row>
    <row r="52" spans="1:6" s="1" customFormat="1" ht="15">
      <c r="A52" s="42" t="s">
        <v>227</v>
      </c>
      <c r="B52" s="39" t="s">
        <v>225</v>
      </c>
      <c r="C52" s="65">
        <v>61700</v>
      </c>
      <c r="D52" s="65">
        <v>13410.68</v>
      </c>
      <c r="E52" s="65">
        <v>62409.34</v>
      </c>
      <c r="F52" s="41">
        <f aca="true" t="shared" si="1" ref="F52:F58">E52/C52*100</f>
        <v>101.14965964343598</v>
      </c>
    </row>
    <row r="53" spans="1:6" s="1" customFormat="1" ht="15">
      <c r="A53" s="42" t="s">
        <v>228</v>
      </c>
      <c r="B53" s="39" t="s">
        <v>226</v>
      </c>
      <c r="C53" s="65">
        <v>150200</v>
      </c>
      <c r="D53" s="40">
        <v>280.92</v>
      </c>
      <c r="E53" s="40">
        <v>6477.03</v>
      </c>
      <c r="F53" s="41">
        <f t="shared" si="1"/>
        <v>4.3122703062583225</v>
      </c>
    </row>
    <row r="54" spans="1:6" s="1" customFormat="1" ht="15">
      <c r="A54" s="42" t="s">
        <v>207</v>
      </c>
      <c r="B54" s="39" t="s">
        <v>211</v>
      </c>
      <c r="C54" s="40">
        <v>20000</v>
      </c>
      <c r="D54" s="40">
        <v>0</v>
      </c>
      <c r="E54" s="40">
        <v>6813.95</v>
      </c>
      <c r="F54" s="41">
        <f t="shared" si="1"/>
        <v>34.06975</v>
      </c>
    </row>
    <row r="55" spans="1:6" s="1" customFormat="1" ht="15">
      <c r="A55" s="38" t="s">
        <v>208</v>
      </c>
      <c r="B55" s="39" t="s">
        <v>212</v>
      </c>
      <c r="C55" s="40">
        <v>14100</v>
      </c>
      <c r="D55" s="40">
        <v>1623.46</v>
      </c>
      <c r="E55" s="40">
        <v>4533.94</v>
      </c>
      <c r="F55" s="41">
        <f t="shared" si="1"/>
        <v>32.15560283687943</v>
      </c>
    </row>
    <row r="56" spans="1:6" s="1" customFormat="1" ht="15">
      <c r="A56" s="38" t="s">
        <v>209</v>
      </c>
      <c r="B56" s="39" t="s">
        <v>213</v>
      </c>
      <c r="C56" s="40">
        <v>0</v>
      </c>
      <c r="D56" s="40">
        <v>0</v>
      </c>
      <c r="E56" s="40">
        <v>0</v>
      </c>
      <c r="F56" s="41"/>
    </row>
    <row r="57" spans="1:6" s="1" customFormat="1" ht="15">
      <c r="A57" s="38" t="s">
        <v>250</v>
      </c>
      <c r="B57" s="39" t="s">
        <v>88</v>
      </c>
      <c r="C57" s="40">
        <v>2200</v>
      </c>
      <c r="D57" s="40">
        <v>0</v>
      </c>
      <c r="E57" s="40">
        <v>8</v>
      </c>
      <c r="F57" s="41">
        <f t="shared" si="1"/>
        <v>0.36363636363636365</v>
      </c>
    </row>
    <row r="58" spans="1:6" s="1" customFormat="1" ht="15">
      <c r="A58" s="38" t="s">
        <v>210</v>
      </c>
      <c r="B58" s="39" t="s">
        <v>214</v>
      </c>
      <c r="C58" s="40">
        <v>141780</v>
      </c>
      <c r="D58" s="40">
        <v>4583.67</v>
      </c>
      <c r="E58" s="40">
        <v>47925.04</v>
      </c>
      <c r="F58" s="41">
        <f t="shared" si="1"/>
        <v>33.802398081534776</v>
      </c>
    </row>
    <row r="59" spans="1:6" s="1" customFormat="1" ht="15">
      <c r="A59" s="35">
        <v>42</v>
      </c>
      <c r="B59" s="36" t="s">
        <v>46</v>
      </c>
      <c r="C59" s="37">
        <v>1200</v>
      </c>
      <c r="D59" s="37">
        <v>37.8</v>
      </c>
      <c r="E59" s="37">
        <v>264.6</v>
      </c>
      <c r="F59" s="34">
        <f>E59/C59*100</f>
        <v>22.050000000000004</v>
      </c>
    </row>
    <row r="60" spans="1:6" s="1" customFormat="1" ht="24">
      <c r="A60" s="35">
        <v>43</v>
      </c>
      <c r="B60" s="51" t="s">
        <v>47</v>
      </c>
      <c r="C60" s="37">
        <f>C61+C71</f>
        <v>2703741</v>
      </c>
      <c r="D60" s="37">
        <f>D61+D71</f>
        <v>224023.3</v>
      </c>
      <c r="E60" s="37">
        <f>E61+E71</f>
        <v>2103439.43</v>
      </c>
      <c r="F60" s="34">
        <f>E60/C60*100</f>
        <v>77.79737149379324</v>
      </c>
    </row>
    <row r="61" spans="1:6" ht="24">
      <c r="A61" s="35">
        <v>431</v>
      </c>
      <c r="B61" s="51" t="s">
        <v>47</v>
      </c>
      <c r="C61" s="37">
        <f>SUM(C62:C70)</f>
        <v>1976201</v>
      </c>
      <c r="D61" s="37">
        <f>SUM(D62:D70)</f>
        <v>144255.37</v>
      </c>
      <c r="E61" s="37">
        <f>SUM(E62:E70)</f>
        <v>1357678.55</v>
      </c>
      <c r="F61" s="34">
        <f>E61/C61*100</f>
        <v>68.70144028871557</v>
      </c>
    </row>
    <row r="62" spans="1:6" s="9" customFormat="1" ht="15">
      <c r="A62" s="42" t="s">
        <v>234</v>
      </c>
      <c r="B62" s="39" t="s">
        <v>235</v>
      </c>
      <c r="C62" s="65">
        <v>3500</v>
      </c>
      <c r="D62" s="40">
        <v>0</v>
      </c>
      <c r="E62" s="40">
        <v>519.7</v>
      </c>
      <c r="F62" s="41">
        <f aca="true" t="shared" si="2" ref="F62:F74">E62/C62*100</f>
        <v>14.84857142857143</v>
      </c>
    </row>
    <row r="63" spans="1:6" ht="15">
      <c r="A63" s="42" t="s">
        <v>222</v>
      </c>
      <c r="B63" s="39" t="s">
        <v>223</v>
      </c>
      <c r="C63" s="65">
        <v>89500</v>
      </c>
      <c r="D63" s="40">
        <v>6942</v>
      </c>
      <c r="E63" s="40">
        <v>58639.55</v>
      </c>
      <c r="F63" s="41">
        <f t="shared" si="2"/>
        <v>65.51905027932962</v>
      </c>
    </row>
    <row r="64" spans="1:6" ht="15">
      <c r="A64" s="42" t="s">
        <v>181</v>
      </c>
      <c r="B64" s="39" t="s">
        <v>69</v>
      </c>
      <c r="C64" s="65">
        <v>837000</v>
      </c>
      <c r="D64" s="40">
        <v>84339.09</v>
      </c>
      <c r="E64" s="40">
        <v>695625.62</v>
      </c>
      <c r="F64" s="41">
        <f t="shared" si="2"/>
        <v>83.10939307048984</v>
      </c>
    </row>
    <row r="65" spans="1:6" ht="15">
      <c r="A65" s="38" t="s">
        <v>182</v>
      </c>
      <c r="B65" s="39" t="s">
        <v>70</v>
      </c>
      <c r="C65" s="65">
        <v>36653</v>
      </c>
      <c r="D65" s="40">
        <v>1414.24</v>
      </c>
      <c r="E65" s="40">
        <v>7750.66</v>
      </c>
      <c r="F65" s="41">
        <f t="shared" si="2"/>
        <v>21.146045344173736</v>
      </c>
    </row>
    <row r="66" spans="1:6" ht="24">
      <c r="A66" s="38" t="s">
        <v>183</v>
      </c>
      <c r="B66" s="52" t="s">
        <v>71</v>
      </c>
      <c r="C66" s="65">
        <v>167048</v>
      </c>
      <c r="D66" s="40">
        <v>11161.16</v>
      </c>
      <c r="E66" s="40">
        <v>91500.37</v>
      </c>
      <c r="F66" s="41">
        <f t="shared" si="2"/>
        <v>54.77489703558258</v>
      </c>
    </row>
    <row r="67" spans="1:6" ht="15">
      <c r="A67" s="38" t="s">
        <v>184</v>
      </c>
      <c r="B67" s="39" t="s">
        <v>72</v>
      </c>
      <c r="C67" s="65">
        <v>247000</v>
      </c>
      <c r="D67" s="40">
        <v>12369.32</v>
      </c>
      <c r="E67" s="40">
        <v>121660.79</v>
      </c>
      <c r="F67" s="41">
        <f t="shared" si="2"/>
        <v>49.25538056680161</v>
      </c>
    </row>
    <row r="68" spans="1:6" ht="15">
      <c r="A68" s="38" t="s">
        <v>236</v>
      </c>
      <c r="B68" s="39" t="s">
        <v>237</v>
      </c>
      <c r="C68" s="65">
        <v>0</v>
      </c>
      <c r="D68" s="40">
        <v>0</v>
      </c>
      <c r="E68" s="40">
        <v>0</v>
      </c>
      <c r="F68" s="41"/>
    </row>
    <row r="69" spans="1:6" s="1" customFormat="1" ht="15">
      <c r="A69" s="38" t="s">
        <v>185</v>
      </c>
      <c r="B69" s="39" t="s">
        <v>73</v>
      </c>
      <c r="C69" s="65">
        <v>138000</v>
      </c>
      <c r="D69" s="40">
        <v>2351.18</v>
      </c>
      <c r="E69" s="40">
        <v>55501.99</v>
      </c>
      <c r="F69" s="41">
        <f t="shared" si="2"/>
        <v>40.21883333333333</v>
      </c>
    </row>
    <row r="70" spans="1:6" ht="15">
      <c r="A70" s="38" t="s">
        <v>186</v>
      </c>
      <c r="B70" s="39" t="s">
        <v>74</v>
      </c>
      <c r="C70" s="65">
        <v>457500</v>
      </c>
      <c r="D70" s="40">
        <v>25678.38</v>
      </c>
      <c r="E70" s="40">
        <v>326479.87</v>
      </c>
      <c r="F70" s="41">
        <f t="shared" si="2"/>
        <v>71.36172021857924</v>
      </c>
    </row>
    <row r="71" spans="1:6" ht="15">
      <c r="A71" s="35">
        <v>432</v>
      </c>
      <c r="B71" s="36" t="s">
        <v>48</v>
      </c>
      <c r="C71" s="66">
        <f>SUM(C72:C74)</f>
        <v>727540</v>
      </c>
      <c r="D71" s="37">
        <f>SUM(D72:D74)</f>
        <v>79767.93</v>
      </c>
      <c r="E71" s="37">
        <f>SUM(E72:E74)</f>
        <v>745760.88</v>
      </c>
      <c r="F71" s="34">
        <f>E71/C71*100</f>
        <v>102.50445061439922</v>
      </c>
    </row>
    <row r="72" spans="1:6" ht="15">
      <c r="A72" s="38" t="s">
        <v>187</v>
      </c>
      <c r="B72" s="39" t="s">
        <v>310</v>
      </c>
      <c r="C72" s="65">
        <v>17540</v>
      </c>
      <c r="D72" s="40">
        <v>1540</v>
      </c>
      <c r="E72" s="40">
        <v>12320</v>
      </c>
      <c r="F72" s="41">
        <f t="shared" si="2"/>
        <v>70.2394526795895</v>
      </c>
    </row>
    <row r="73" spans="1:6" s="1" customFormat="1" ht="15">
      <c r="A73" s="38" t="s">
        <v>188</v>
      </c>
      <c r="B73" s="39" t="s">
        <v>75</v>
      </c>
      <c r="C73" s="65">
        <v>0</v>
      </c>
      <c r="D73" s="40">
        <v>0</v>
      </c>
      <c r="E73" s="40">
        <v>0</v>
      </c>
      <c r="F73" s="41"/>
    </row>
    <row r="74" spans="1:6" s="1" customFormat="1" ht="15">
      <c r="A74" s="38" t="s">
        <v>189</v>
      </c>
      <c r="B74" s="39" t="s">
        <v>76</v>
      </c>
      <c r="C74" s="65">
        <v>710000</v>
      </c>
      <c r="D74" s="40">
        <v>78227.93</v>
      </c>
      <c r="E74" s="40">
        <v>733440.88</v>
      </c>
      <c r="F74" s="41">
        <f t="shared" si="2"/>
        <v>103.30153239436619</v>
      </c>
    </row>
    <row r="75" spans="1:6" ht="15">
      <c r="A75" s="35" t="s">
        <v>200</v>
      </c>
      <c r="B75" s="36" t="s">
        <v>49</v>
      </c>
      <c r="C75" s="66">
        <f>C76</f>
        <v>9366029</v>
      </c>
      <c r="D75" s="37">
        <f>D76</f>
        <v>632118.47</v>
      </c>
      <c r="E75" s="37">
        <f>E76</f>
        <v>2157524.64</v>
      </c>
      <c r="F75" s="34">
        <f>E75/C75*100</f>
        <v>23.035639116641644</v>
      </c>
    </row>
    <row r="76" spans="1:6" ht="15">
      <c r="A76" s="35">
        <v>441</v>
      </c>
      <c r="B76" s="36" t="s">
        <v>49</v>
      </c>
      <c r="C76" s="66">
        <f>SUM(C77:C84)</f>
        <v>9366029</v>
      </c>
      <c r="D76" s="37">
        <f>SUM(D77:D84)</f>
        <v>632118.47</v>
      </c>
      <c r="E76" s="37">
        <f>SUM(E77:E84)</f>
        <v>2157524.64</v>
      </c>
      <c r="F76" s="34">
        <f>E76/C76*100</f>
        <v>23.035639116641644</v>
      </c>
    </row>
    <row r="77" spans="1:6" ht="15">
      <c r="A77" s="42" t="s">
        <v>238</v>
      </c>
      <c r="B77" s="39" t="s">
        <v>239</v>
      </c>
      <c r="C77" s="65">
        <v>0</v>
      </c>
      <c r="D77" s="40">
        <v>0</v>
      </c>
      <c r="E77" s="40">
        <v>0</v>
      </c>
      <c r="F77" s="41"/>
    </row>
    <row r="78" spans="1:6" ht="15">
      <c r="A78" s="38" t="s">
        <v>190</v>
      </c>
      <c r="B78" s="39" t="s">
        <v>50</v>
      </c>
      <c r="C78" s="65">
        <v>4899504</v>
      </c>
      <c r="D78" s="40">
        <v>278771.12</v>
      </c>
      <c r="E78" s="40">
        <v>1046705.13</v>
      </c>
      <c r="F78" s="41">
        <f aca="true" t="shared" si="3" ref="F78:F84">E78/C78*100</f>
        <v>21.363491692220276</v>
      </c>
    </row>
    <row r="79" spans="1:6" ht="15">
      <c r="A79" s="38" t="s">
        <v>191</v>
      </c>
      <c r="B79" s="39" t="s">
        <v>51</v>
      </c>
      <c r="C79" s="65">
        <v>164000</v>
      </c>
      <c r="D79" s="40">
        <v>0</v>
      </c>
      <c r="E79" s="40">
        <v>0</v>
      </c>
      <c r="F79" s="41">
        <f t="shared" si="3"/>
        <v>0</v>
      </c>
    </row>
    <row r="80" spans="1:6" ht="15">
      <c r="A80" s="38" t="s">
        <v>192</v>
      </c>
      <c r="B80" s="39" t="s">
        <v>52</v>
      </c>
      <c r="C80" s="65">
        <v>565000</v>
      </c>
      <c r="D80" s="40">
        <v>64191.4</v>
      </c>
      <c r="E80" s="40">
        <v>251043.49</v>
      </c>
      <c r="F80" s="41">
        <f t="shared" si="3"/>
        <v>44.43247610619469</v>
      </c>
    </row>
    <row r="81" spans="1:6" ht="15">
      <c r="A81" s="38" t="s">
        <v>193</v>
      </c>
      <c r="B81" s="39" t="s">
        <v>53</v>
      </c>
      <c r="C81" s="65">
        <v>671800</v>
      </c>
      <c r="D81" s="40">
        <v>91055.72</v>
      </c>
      <c r="E81" s="40">
        <v>213564.02</v>
      </c>
      <c r="F81" s="41">
        <f t="shared" si="3"/>
        <v>31.789821375409343</v>
      </c>
    </row>
    <row r="82" spans="1:6" s="1" customFormat="1" ht="15">
      <c r="A82" s="38" t="s">
        <v>194</v>
      </c>
      <c r="B82" s="39" t="s">
        <v>54</v>
      </c>
      <c r="C82" s="65">
        <v>2365500</v>
      </c>
      <c r="D82" s="40">
        <v>160325.46</v>
      </c>
      <c r="E82" s="40">
        <v>518225.58</v>
      </c>
      <c r="F82" s="41">
        <f t="shared" si="3"/>
        <v>21.907655041217502</v>
      </c>
    </row>
    <row r="83" spans="1:6" s="1" customFormat="1" ht="15">
      <c r="A83" s="38" t="s">
        <v>255</v>
      </c>
      <c r="B83" s="39" t="s">
        <v>256</v>
      </c>
      <c r="C83" s="65">
        <v>0</v>
      </c>
      <c r="D83" s="40">
        <v>0</v>
      </c>
      <c r="E83" s="40">
        <v>0</v>
      </c>
      <c r="F83" s="41"/>
    </row>
    <row r="84" spans="1:6" s="1" customFormat="1" ht="15">
      <c r="A84" s="38" t="s">
        <v>195</v>
      </c>
      <c r="B84" s="39" t="s">
        <v>55</v>
      </c>
      <c r="C84" s="65">
        <v>700225</v>
      </c>
      <c r="D84" s="40">
        <v>37774.77</v>
      </c>
      <c r="E84" s="40">
        <v>127986.42</v>
      </c>
      <c r="F84" s="41">
        <f t="shared" si="3"/>
        <v>18.27789924667071</v>
      </c>
    </row>
    <row r="85" spans="1:6" s="1" customFormat="1" ht="15">
      <c r="A85" s="35" t="s">
        <v>201</v>
      </c>
      <c r="B85" s="36" t="s">
        <v>56</v>
      </c>
      <c r="C85" s="66">
        <f>C86</f>
        <v>0</v>
      </c>
      <c r="D85" s="37">
        <f>D86</f>
        <v>0</v>
      </c>
      <c r="E85" s="37">
        <f>E86</f>
        <v>0</v>
      </c>
      <c r="F85" s="41"/>
    </row>
    <row r="86" spans="1:6" s="1" customFormat="1" ht="15">
      <c r="A86" s="35">
        <v>451</v>
      </c>
      <c r="B86" s="36" t="s">
        <v>56</v>
      </c>
      <c r="C86" s="66">
        <f>SUM(C87:C89)</f>
        <v>0</v>
      </c>
      <c r="D86" s="37">
        <f>SUM(D87:D89)</f>
        <v>0</v>
      </c>
      <c r="E86" s="37">
        <f>SUM(E87:E89)</f>
        <v>0</v>
      </c>
      <c r="F86" s="41"/>
    </row>
    <row r="87" spans="1:6" s="1" customFormat="1" ht="15">
      <c r="A87" s="38" t="s">
        <v>215</v>
      </c>
      <c r="B87" s="39" t="s">
        <v>218</v>
      </c>
      <c r="C87" s="40">
        <v>0</v>
      </c>
      <c r="D87" s="40">
        <v>0</v>
      </c>
      <c r="E87" s="40">
        <v>0</v>
      </c>
      <c r="F87" s="41"/>
    </row>
    <row r="88" spans="1:6" s="1" customFormat="1" ht="15">
      <c r="A88" s="38" t="s">
        <v>216</v>
      </c>
      <c r="B88" s="39" t="s">
        <v>219</v>
      </c>
      <c r="C88" s="40">
        <v>0</v>
      </c>
      <c r="D88" s="40">
        <v>0</v>
      </c>
      <c r="E88" s="40">
        <v>0</v>
      </c>
      <c r="F88" s="41"/>
    </row>
    <row r="89" spans="1:6" s="1" customFormat="1" ht="15">
      <c r="A89" s="38" t="s">
        <v>217</v>
      </c>
      <c r="B89" s="39" t="s">
        <v>220</v>
      </c>
      <c r="C89" s="40">
        <v>0</v>
      </c>
      <c r="D89" s="40">
        <v>0</v>
      </c>
      <c r="E89" s="40">
        <v>0</v>
      </c>
      <c r="F89" s="41"/>
    </row>
    <row r="90" spans="1:6" ht="15">
      <c r="A90" s="35" t="s">
        <v>202</v>
      </c>
      <c r="B90" s="36" t="s">
        <v>57</v>
      </c>
      <c r="C90" s="37">
        <f>C91+C94+C100</f>
        <v>1463545</v>
      </c>
      <c r="D90" s="37">
        <f>D91+D94+D100</f>
        <v>36763.52</v>
      </c>
      <c r="E90" s="37">
        <f>E91+E94+E100</f>
        <v>1822115.1199999999</v>
      </c>
      <c r="F90" s="34">
        <f>E90/C90*100</f>
        <v>124.50010898195818</v>
      </c>
    </row>
    <row r="91" spans="1:6" ht="15">
      <c r="A91" s="35">
        <v>461</v>
      </c>
      <c r="B91" s="36" t="s">
        <v>58</v>
      </c>
      <c r="C91" s="37">
        <f>SUM(C92:C93)</f>
        <v>146174</v>
      </c>
      <c r="D91" s="37">
        <f>SUM(D92:D93)</f>
        <v>0</v>
      </c>
      <c r="E91" s="37">
        <f>SUM(E92:E93)</f>
        <v>146173.16</v>
      </c>
      <c r="F91" s="34">
        <f>E91/C91*100</f>
        <v>99.99942534240016</v>
      </c>
    </row>
    <row r="92" spans="1:6" s="1" customFormat="1" ht="15">
      <c r="A92" s="38" t="s">
        <v>196</v>
      </c>
      <c r="B92" s="39" t="s">
        <v>59</v>
      </c>
      <c r="C92" s="40">
        <v>0</v>
      </c>
      <c r="D92" s="40">
        <v>0</v>
      </c>
      <c r="E92" s="40">
        <v>0</v>
      </c>
      <c r="F92" s="41">
        <v>0</v>
      </c>
    </row>
    <row r="93" spans="1:6" ht="15">
      <c r="A93" s="38" t="s">
        <v>197</v>
      </c>
      <c r="B93" s="39" t="s">
        <v>60</v>
      </c>
      <c r="C93" s="40">
        <v>146174</v>
      </c>
      <c r="D93" s="40">
        <v>0</v>
      </c>
      <c r="E93" s="40">
        <v>146173.16</v>
      </c>
      <c r="F93" s="41">
        <f>E93/C93*100</f>
        <v>99.99942534240016</v>
      </c>
    </row>
    <row r="94" spans="1:6" ht="15">
      <c r="A94" s="35">
        <v>462</v>
      </c>
      <c r="B94" s="36" t="s">
        <v>61</v>
      </c>
      <c r="C94" s="37">
        <f>SUM(C95:C96)</f>
        <v>0</v>
      </c>
      <c r="D94" s="37">
        <f>SUM(D95:D96)</f>
        <v>0</v>
      </c>
      <c r="E94" s="37">
        <f>SUM(E95:E96)</f>
        <v>0</v>
      </c>
      <c r="F94" s="41"/>
    </row>
    <row r="95" spans="1:6" s="1" customFormat="1" ht="15">
      <c r="A95" s="38" t="s">
        <v>198</v>
      </c>
      <c r="B95" s="39" t="s">
        <v>62</v>
      </c>
      <c r="C95" s="40">
        <v>0</v>
      </c>
      <c r="D95" s="40">
        <v>0</v>
      </c>
      <c r="E95" s="40">
        <v>0</v>
      </c>
      <c r="F95" s="41"/>
    </row>
    <row r="96" spans="1:6" s="1" customFormat="1" ht="15">
      <c r="A96" s="38" t="s">
        <v>199</v>
      </c>
      <c r="B96" s="39" t="s">
        <v>63</v>
      </c>
      <c r="C96" s="40">
        <v>0</v>
      </c>
      <c r="D96" s="40">
        <v>0</v>
      </c>
      <c r="E96" s="40">
        <v>0</v>
      </c>
      <c r="F96" s="41"/>
    </row>
    <row r="97" spans="1:6" s="1" customFormat="1" ht="15" hidden="1">
      <c r="A97" s="35">
        <v>463</v>
      </c>
      <c r="B97" s="36" t="s">
        <v>64</v>
      </c>
      <c r="C97" s="37"/>
      <c r="D97" s="37"/>
      <c r="E97" s="37"/>
      <c r="F97" s="41" t="e">
        <f>D97/C97*100</f>
        <v>#DIV/0!</v>
      </c>
    </row>
    <row r="98" spans="1:6" s="1" customFormat="1" ht="15" hidden="1">
      <c r="A98" s="38" t="s">
        <v>221</v>
      </c>
      <c r="B98" s="39" t="s">
        <v>64</v>
      </c>
      <c r="C98" s="37"/>
      <c r="D98" s="37"/>
      <c r="E98" s="37"/>
      <c r="F98" s="41" t="e">
        <f>D98/C98*100</f>
        <v>#DIV/0!</v>
      </c>
    </row>
    <row r="99" spans="1:6" s="1" customFormat="1" ht="15" hidden="1">
      <c r="A99" s="35"/>
      <c r="B99" s="36"/>
      <c r="C99" s="37"/>
      <c r="D99" s="37"/>
      <c r="E99" s="37"/>
      <c r="F99" s="41" t="e">
        <f>D99/C99*100</f>
        <v>#DIV/0!</v>
      </c>
    </row>
    <row r="100" spans="1:6" s="1" customFormat="1" ht="15">
      <c r="A100" s="35">
        <v>463</v>
      </c>
      <c r="B100" s="36" t="s">
        <v>64</v>
      </c>
      <c r="C100" s="37">
        <f>SUM(C101)</f>
        <v>1317371</v>
      </c>
      <c r="D100" s="37">
        <f>SUM(D101)</f>
        <v>36763.52</v>
      </c>
      <c r="E100" s="37">
        <f>SUM(E101)</f>
        <v>1675941.96</v>
      </c>
      <c r="F100" s="34">
        <f>E100/C100*100</f>
        <v>127.2186771987542</v>
      </c>
    </row>
    <row r="101" spans="1:6" ht="15">
      <c r="A101" s="42" t="s">
        <v>221</v>
      </c>
      <c r="B101" s="39" t="s">
        <v>64</v>
      </c>
      <c r="C101" s="40">
        <v>1317371</v>
      </c>
      <c r="D101" s="40">
        <v>36763.52</v>
      </c>
      <c r="E101" s="40">
        <v>1675941.96</v>
      </c>
      <c r="F101" s="41">
        <f>E101/C101*100</f>
        <v>127.2186771987542</v>
      </c>
    </row>
    <row r="102" spans="1:6" ht="15">
      <c r="A102" s="35" t="s">
        <v>203</v>
      </c>
      <c r="B102" s="36" t="s">
        <v>65</v>
      </c>
      <c r="C102" s="37">
        <f>SUM(C103:C105)</f>
        <v>115000</v>
      </c>
      <c r="D102" s="37">
        <f>SUM(D103:D105)</f>
        <v>10950</v>
      </c>
      <c r="E102" s="37">
        <f>SUM(E103:E105)</f>
        <v>104349.04</v>
      </c>
      <c r="F102" s="34">
        <f>E102/C102*100</f>
        <v>90.7382956521739</v>
      </c>
    </row>
    <row r="103" spans="1:6" ht="15">
      <c r="A103" s="43">
        <v>471</v>
      </c>
      <c r="B103" s="39" t="s">
        <v>66</v>
      </c>
      <c r="C103" s="40">
        <v>100000</v>
      </c>
      <c r="D103" s="40">
        <v>10950</v>
      </c>
      <c r="E103" s="40">
        <v>104349.04</v>
      </c>
      <c r="F103" s="41">
        <f>E103/C103*100</f>
        <v>104.34904</v>
      </c>
    </row>
    <row r="104" spans="1:6" ht="15">
      <c r="A104" s="43">
        <v>472</v>
      </c>
      <c r="B104" s="39" t="s">
        <v>67</v>
      </c>
      <c r="C104" s="40">
        <v>15000</v>
      </c>
      <c r="D104" s="40">
        <v>0</v>
      </c>
      <c r="E104" s="40">
        <v>0</v>
      </c>
      <c r="F104" s="41">
        <f>E104/C104*100</f>
        <v>0</v>
      </c>
    </row>
    <row r="105" spans="1:6" ht="15.75" thickBot="1">
      <c r="A105" s="44">
        <v>473</v>
      </c>
      <c r="B105" s="45" t="s">
        <v>68</v>
      </c>
      <c r="C105" s="46">
        <v>0</v>
      </c>
      <c r="D105" s="46">
        <v>0</v>
      </c>
      <c r="E105" s="46">
        <v>0</v>
      </c>
      <c r="F105" s="59"/>
    </row>
    <row r="106" spans="1:6" ht="15.75" thickTop="1">
      <c r="A106" s="47"/>
      <c r="B106" s="48" t="s">
        <v>204</v>
      </c>
      <c r="C106" s="49">
        <f>C6+C75+C85+C90+C102</f>
        <v>20610071</v>
      </c>
      <c r="D106" s="49">
        <f>D6+D75+D85+D90+D102</f>
        <v>1481799.21</v>
      </c>
      <c r="E106" s="49">
        <f>E6+E75+E85+E90+E102</f>
        <v>10273295.749999998</v>
      </c>
      <c r="F106" s="34">
        <f>E106/C106*100</f>
        <v>49.84599883231842</v>
      </c>
    </row>
    <row r="107" spans="1:6" ht="15">
      <c r="A107" s="14"/>
      <c r="B107" s="14"/>
      <c r="C107" s="14"/>
      <c r="D107" s="14"/>
      <c r="E107" s="14"/>
      <c r="F107" s="14"/>
    </row>
    <row r="108" spans="1:6" ht="15">
      <c r="A108" s="14"/>
      <c r="B108" s="14"/>
      <c r="C108" s="14"/>
      <c r="D108" s="14"/>
      <c r="E108" s="14"/>
      <c r="F108" s="14"/>
    </row>
    <row r="109" spans="1:6" ht="15">
      <c r="A109" s="50" t="s">
        <v>240</v>
      </c>
      <c r="B109" s="50"/>
      <c r="C109" s="50"/>
      <c r="D109" s="14"/>
      <c r="E109" s="14"/>
      <c r="F109" s="14"/>
    </row>
    <row r="110" spans="1:6" ht="15">
      <c r="A110" s="50"/>
      <c r="B110" s="50"/>
      <c r="C110" s="50"/>
      <c r="D110" s="14"/>
      <c r="E110" s="14"/>
      <c r="F110" s="14"/>
    </row>
    <row r="111" spans="1:6" ht="36" customHeight="1">
      <c r="A111" s="50"/>
      <c r="B111" s="60" t="s">
        <v>241</v>
      </c>
      <c r="C111" s="61" t="s">
        <v>311</v>
      </c>
      <c r="D111" s="14"/>
      <c r="E111" s="14"/>
      <c r="F111" s="14"/>
    </row>
    <row r="112" spans="1:6" ht="15">
      <c r="A112" s="50"/>
      <c r="B112" s="62" t="s">
        <v>4</v>
      </c>
      <c r="C112" s="69">
        <f>C113+C114+C115+C116+C117</f>
        <v>19495.5</v>
      </c>
      <c r="D112" s="14"/>
      <c r="E112" s="14"/>
      <c r="F112" s="14"/>
    </row>
    <row r="113" spans="1:6" ht="15">
      <c r="A113" s="50"/>
      <c r="B113" s="63" t="s">
        <v>244</v>
      </c>
      <c r="C113" s="70">
        <v>0</v>
      </c>
      <c r="D113" s="14"/>
      <c r="E113" s="14"/>
      <c r="F113" s="14"/>
    </row>
    <row r="114" spans="1:6" ht="15">
      <c r="A114" s="50"/>
      <c r="B114" s="63" t="s">
        <v>245</v>
      </c>
      <c r="C114" s="70">
        <v>750.32</v>
      </c>
      <c r="D114" s="14"/>
      <c r="E114" s="14"/>
      <c r="F114" s="14"/>
    </row>
    <row r="115" spans="1:6" ht="15">
      <c r="A115" s="50"/>
      <c r="B115" s="63" t="s">
        <v>246</v>
      </c>
      <c r="C115" s="70">
        <v>17908.71</v>
      </c>
      <c r="D115" s="14"/>
      <c r="E115" s="14"/>
      <c r="F115" s="14"/>
    </row>
    <row r="116" spans="1:6" ht="15">
      <c r="A116" s="50"/>
      <c r="B116" s="63" t="s">
        <v>247</v>
      </c>
      <c r="C116" s="70">
        <v>836.47</v>
      </c>
      <c r="D116" s="14"/>
      <c r="E116" s="14"/>
      <c r="F116" s="14"/>
    </row>
    <row r="117" spans="1:6" ht="15">
      <c r="A117" s="50"/>
      <c r="B117" s="63" t="s">
        <v>248</v>
      </c>
      <c r="C117" s="70">
        <v>0</v>
      </c>
      <c r="D117" s="14"/>
      <c r="E117" s="14"/>
      <c r="F117" s="14"/>
    </row>
    <row r="118" spans="1:6" ht="15">
      <c r="A118" s="50"/>
      <c r="B118" s="62" t="s">
        <v>10</v>
      </c>
      <c r="C118" s="69">
        <v>0</v>
      </c>
      <c r="D118" s="14"/>
      <c r="E118" s="14"/>
      <c r="F118" s="14"/>
    </row>
    <row r="119" spans="1:6" ht="15">
      <c r="A119" s="50"/>
      <c r="B119" s="62" t="s">
        <v>17</v>
      </c>
      <c r="C119" s="69">
        <v>0</v>
      </c>
      <c r="D119" s="14"/>
      <c r="E119" s="14"/>
      <c r="F119" s="14"/>
    </row>
    <row r="120" spans="1:6" ht="15">
      <c r="A120" s="50"/>
      <c r="B120" s="62" t="s">
        <v>23</v>
      </c>
      <c r="C120" s="69">
        <v>0</v>
      </c>
      <c r="D120" s="14"/>
      <c r="E120" s="14"/>
      <c r="F120" s="14"/>
    </row>
    <row r="121" spans="1:6" ht="15">
      <c r="A121" s="50"/>
      <c r="B121" s="62" t="s">
        <v>33</v>
      </c>
      <c r="C121" s="69">
        <v>15308.82</v>
      </c>
      <c r="D121" s="14"/>
      <c r="E121" s="14"/>
      <c r="F121" s="14"/>
    </row>
    <row r="122" spans="1:6" ht="15">
      <c r="A122" s="50"/>
      <c r="B122" s="62" t="s">
        <v>37</v>
      </c>
      <c r="C122" s="69">
        <v>0</v>
      </c>
      <c r="D122" s="14"/>
      <c r="E122" s="14"/>
      <c r="F122" s="14"/>
    </row>
    <row r="123" spans="1:6" ht="15">
      <c r="A123" s="50"/>
      <c r="B123" s="62" t="s">
        <v>40</v>
      </c>
      <c r="C123" s="69">
        <v>0</v>
      </c>
      <c r="D123" s="14"/>
      <c r="E123" s="14"/>
      <c r="F123" s="14"/>
    </row>
    <row r="124" spans="1:6" ht="15">
      <c r="A124" s="50"/>
      <c r="B124" s="62" t="s">
        <v>44</v>
      </c>
      <c r="C124" s="69">
        <v>370.69</v>
      </c>
      <c r="D124" s="14"/>
      <c r="E124" s="14"/>
      <c r="F124" s="14"/>
    </row>
    <row r="125" spans="1:6" ht="15">
      <c r="A125" s="50"/>
      <c r="B125" s="62" t="s">
        <v>45</v>
      </c>
      <c r="C125" s="69">
        <v>0</v>
      </c>
      <c r="D125" s="14"/>
      <c r="E125" s="14"/>
      <c r="F125" s="14"/>
    </row>
    <row r="126" spans="1:6" ht="15">
      <c r="A126" s="50"/>
      <c r="B126" s="26" t="s">
        <v>249</v>
      </c>
      <c r="C126" s="70">
        <v>0</v>
      </c>
      <c r="D126" s="14"/>
      <c r="E126" s="14"/>
      <c r="F126" s="14"/>
    </row>
    <row r="127" spans="1:6" ht="15">
      <c r="A127" s="50"/>
      <c r="B127" s="62" t="s">
        <v>46</v>
      </c>
      <c r="C127" s="69">
        <v>0</v>
      </c>
      <c r="D127" s="14"/>
      <c r="E127" s="14"/>
      <c r="F127" s="14"/>
    </row>
    <row r="128" spans="1:6" ht="24">
      <c r="A128" s="50"/>
      <c r="B128" s="64" t="s">
        <v>47</v>
      </c>
      <c r="C128" s="69">
        <v>253.29</v>
      </c>
      <c r="D128" s="14"/>
      <c r="E128" s="14"/>
      <c r="F128" s="14"/>
    </row>
    <row r="129" spans="1:6" ht="15">
      <c r="A129" s="50"/>
      <c r="B129" s="62" t="s">
        <v>48</v>
      </c>
      <c r="C129" s="69">
        <v>0</v>
      </c>
      <c r="D129" s="14"/>
      <c r="E129" s="14"/>
      <c r="F129" s="14"/>
    </row>
    <row r="130" spans="1:6" ht="15">
      <c r="A130" s="50"/>
      <c r="B130" s="62" t="s">
        <v>49</v>
      </c>
      <c r="C130" s="69">
        <v>1335.22</v>
      </c>
      <c r="D130" s="14"/>
      <c r="E130" s="14"/>
      <c r="F130" s="14"/>
    </row>
    <row r="131" spans="1:6" ht="15">
      <c r="A131" s="50"/>
      <c r="B131" s="62" t="s">
        <v>56</v>
      </c>
      <c r="C131" s="69">
        <v>0</v>
      </c>
      <c r="D131" s="14"/>
      <c r="E131" s="14"/>
      <c r="F131" s="14"/>
    </row>
    <row r="132" spans="1:6" ht="15">
      <c r="A132" s="50"/>
      <c r="B132" s="62" t="s">
        <v>57</v>
      </c>
      <c r="C132" s="69">
        <f>C112+C118+C119+C120+C121+C122+C123+C124+C125+C127+C128+C129+C130+C131</f>
        <v>36763.520000000004</v>
      </c>
      <c r="D132" s="14"/>
      <c r="E132" s="14"/>
      <c r="F132" s="14"/>
    </row>
    <row r="133" spans="1:6" ht="15">
      <c r="A133" s="50"/>
      <c r="B133" s="67"/>
      <c r="C133" s="68"/>
      <c r="D133" s="14"/>
      <c r="E133" s="14"/>
      <c r="F133" s="14"/>
    </row>
    <row r="134" spans="1:6" ht="15">
      <c r="A134" s="14"/>
      <c r="B134" s="13"/>
      <c r="C134" s="13"/>
      <c r="D134" s="14"/>
      <c r="E134" s="14"/>
      <c r="F134" s="14"/>
    </row>
    <row r="135" spans="1:6" ht="15">
      <c r="A135" s="14"/>
      <c r="B135" s="14"/>
      <c r="C135" s="14"/>
      <c r="D135" s="14"/>
      <c r="E135" s="14"/>
      <c r="F135" s="14"/>
    </row>
    <row r="136" spans="1:6" ht="15">
      <c r="A136" s="14"/>
      <c r="B136" s="14"/>
      <c r="C136" s="14"/>
      <c r="D136" s="14"/>
      <c r="E136" s="14"/>
      <c r="F136" s="14"/>
    </row>
    <row r="137" spans="1:6" ht="15">
      <c r="A137" s="14"/>
      <c r="B137" s="14"/>
      <c r="C137" s="14"/>
      <c r="D137" s="14"/>
      <c r="E137" s="14"/>
      <c r="F137" s="14"/>
    </row>
    <row r="138" spans="1:6" ht="15">
      <c r="A138" s="14"/>
      <c r="B138" s="14"/>
      <c r="C138" s="14"/>
      <c r="D138" s="14"/>
      <c r="E138" s="14"/>
      <c r="F138" s="14"/>
    </row>
    <row r="139" spans="1:6" ht="15">
      <c r="A139" s="14"/>
      <c r="B139" s="14"/>
      <c r="C139" s="14"/>
      <c r="D139" s="14"/>
      <c r="E139" s="14"/>
      <c r="F139" s="14"/>
    </row>
  </sheetData>
  <sheetProtection/>
  <mergeCells count="2">
    <mergeCell ref="E2:F2"/>
    <mergeCell ref="A4:F4"/>
  </mergeCells>
  <printOptions/>
  <pageMargins left="0.18" right="0.12" top="0.38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3">
      <selection activeCell="D8" sqref="D8"/>
    </sheetView>
  </sheetViews>
  <sheetFormatPr defaultColWidth="9.140625" defaultRowHeight="15"/>
  <cols>
    <col min="1" max="1" width="6.140625" style="86" customWidth="1"/>
    <col min="2" max="2" width="10.7109375" style="86" customWidth="1"/>
    <col min="3" max="3" width="46.421875" style="86" customWidth="1"/>
    <col min="4" max="5" width="17.57421875" style="86" customWidth="1"/>
    <col min="6" max="6" width="26.140625" style="0" customWidth="1"/>
  </cols>
  <sheetData>
    <row r="1" spans="1:5" ht="15">
      <c r="A1"/>
      <c r="B1" s="14"/>
      <c r="C1" s="14"/>
      <c r="D1" s="14"/>
      <c r="E1" s="71" t="s">
        <v>260</v>
      </c>
    </row>
    <row r="2" spans="1:5" ht="15">
      <c r="A2"/>
      <c r="B2" s="14"/>
      <c r="C2" s="115" t="s">
        <v>259</v>
      </c>
      <c r="D2" s="14"/>
      <c r="E2" s="14"/>
    </row>
    <row r="3" spans="1:5" ht="60">
      <c r="A3"/>
      <c r="B3" s="72" t="s">
        <v>0</v>
      </c>
      <c r="C3" s="73" t="s">
        <v>261</v>
      </c>
      <c r="D3" s="74" t="s">
        <v>316</v>
      </c>
      <c r="E3" s="74" t="s">
        <v>315</v>
      </c>
    </row>
    <row r="4" spans="1:5" ht="15">
      <c r="A4"/>
      <c r="B4" s="71" t="s">
        <v>2</v>
      </c>
      <c r="C4" s="75" t="s">
        <v>262</v>
      </c>
      <c r="D4" s="76">
        <f>D5+D6+D7</f>
        <v>678415.49</v>
      </c>
      <c r="E4" s="76">
        <f>E5+E6+E7</f>
        <v>2610368.0100000002</v>
      </c>
    </row>
    <row r="5" spans="1:5" ht="15">
      <c r="A5"/>
      <c r="B5" s="77"/>
      <c r="C5" s="78" t="s">
        <v>263</v>
      </c>
      <c r="D5" s="79">
        <v>270578.63</v>
      </c>
      <c r="E5" s="79">
        <v>1547127.36</v>
      </c>
    </row>
    <row r="6" spans="1:5" ht="15">
      <c r="A6"/>
      <c r="B6" s="77"/>
      <c r="C6" s="78" t="s">
        <v>264</v>
      </c>
      <c r="D6" s="80">
        <v>7505.32</v>
      </c>
      <c r="E6" s="79">
        <v>29475.55</v>
      </c>
    </row>
    <row r="7" spans="1:5" ht="15">
      <c r="A7"/>
      <c r="B7" s="77"/>
      <c r="C7" s="78" t="s">
        <v>265</v>
      </c>
      <c r="D7" s="79">
        <v>400331.54</v>
      </c>
      <c r="E7" s="79">
        <v>1033765.1</v>
      </c>
    </row>
    <row r="8" spans="1:5" ht="15">
      <c r="A8"/>
      <c r="B8" s="71" t="s">
        <v>200</v>
      </c>
      <c r="C8" s="75" t="s">
        <v>266</v>
      </c>
      <c r="D8" s="81">
        <v>75.6</v>
      </c>
      <c r="E8" s="81">
        <v>0</v>
      </c>
    </row>
    <row r="9" spans="1:5" ht="15">
      <c r="A9"/>
      <c r="B9" s="71" t="s">
        <v>201</v>
      </c>
      <c r="C9" s="82" t="s">
        <v>267</v>
      </c>
      <c r="D9" s="83">
        <v>119996.75</v>
      </c>
      <c r="E9" s="81">
        <v>0</v>
      </c>
    </row>
    <row r="10" spans="1:5" ht="15">
      <c r="A10"/>
      <c r="B10" s="71" t="s">
        <v>202</v>
      </c>
      <c r="C10" s="75" t="s">
        <v>268</v>
      </c>
      <c r="D10" s="83">
        <v>99372.14</v>
      </c>
      <c r="E10" s="81">
        <v>0</v>
      </c>
    </row>
    <row r="11" spans="1:5" ht="15">
      <c r="A11"/>
      <c r="B11" s="71" t="s">
        <v>203</v>
      </c>
      <c r="C11" s="75" t="s">
        <v>269</v>
      </c>
      <c r="D11" s="76">
        <f>D12+D13</f>
        <v>0</v>
      </c>
      <c r="E11" s="81">
        <f>E12+E13</f>
        <v>110860.70999999999</v>
      </c>
    </row>
    <row r="12" spans="1:5" ht="15">
      <c r="A12"/>
      <c r="B12" s="71" t="s">
        <v>270</v>
      </c>
      <c r="C12" s="75" t="s">
        <v>271</v>
      </c>
      <c r="D12" s="79">
        <v>0</v>
      </c>
      <c r="E12" s="80">
        <v>102772.43</v>
      </c>
    </row>
    <row r="13" spans="1:5" ht="15">
      <c r="A13"/>
      <c r="B13" s="71" t="s">
        <v>272</v>
      </c>
      <c r="C13" s="75" t="s">
        <v>273</v>
      </c>
      <c r="D13" s="79">
        <v>0</v>
      </c>
      <c r="E13" s="80">
        <v>8088.28</v>
      </c>
    </row>
    <row r="14" spans="1:6" ht="15">
      <c r="A14"/>
      <c r="B14" s="71" t="s">
        <v>274</v>
      </c>
      <c r="C14" s="75" t="s">
        <v>275</v>
      </c>
      <c r="D14" s="84">
        <v>0</v>
      </c>
      <c r="E14" s="80">
        <v>0</v>
      </c>
      <c r="F14" s="7"/>
    </row>
    <row r="15" spans="1:5" ht="15">
      <c r="A15"/>
      <c r="B15" s="71" t="s">
        <v>276</v>
      </c>
      <c r="C15" s="75" t="s">
        <v>277</v>
      </c>
      <c r="D15" s="84">
        <v>0</v>
      </c>
      <c r="E15" s="84">
        <v>0</v>
      </c>
    </row>
    <row r="16" spans="1:5" ht="15">
      <c r="A16"/>
      <c r="B16" s="71" t="s">
        <v>278</v>
      </c>
      <c r="C16" s="75" t="s">
        <v>279</v>
      </c>
      <c r="D16" s="81">
        <v>200</v>
      </c>
      <c r="E16" s="80">
        <v>0</v>
      </c>
    </row>
    <row r="17" spans="1:5" ht="15">
      <c r="A17"/>
      <c r="B17" s="130" t="s">
        <v>280</v>
      </c>
      <c r="C17" s="130"/>
      <c r="D17" s="76">
        <f>D4+D8+D9+D10+D11+D14+D15+D16</f>
        <v>898059.98</v>
      </c>
      <c r="E17" s="76">
        <f>E4+E10+E11</f>
        <v>2721228.72</v>
      </c>
    </row>
    <row r="18" spans="1:5" ht="15">
      <c r="A18"/>
      <c r="B18"/>
      <c r="C18"/>
      <c r="D18"/>
      <c r="E18"/>
    </row>
    <row r="19" spans="1:5" ht="15">
      <c r="A19"/>
      <c r="B19"/>
      <c r="C19"/>
      <c r="D19"/>
      <c r="E19"/>
    </row>
    <row r="20" spans="1:6" ht="15" customHeight="1">
      <c r="A20"/>
      <c r="B20" s="131" t="s">
        <v>308</v>
      </c>
      <c r="C20" s="134" t="s">
        <v>281</v>
      </c>
      <c r="D20" s="134" t="s">
        <v>318</v>
      </c>
      <c r="E20" s="134" t="s">
        <v>319</v>
      </c>
      <c r="F20" s="134" t="s">
        <v>320</v>
      </c>
    </row>
    <row r="21" spans="1:6" ht="89.25" customHeight="1">
      <c r="A21"/>
      <c r="B21" s="132"/>
      <c r="C21" s="135"/>
      <c r="D21" s="135"/>
      <c r="E21" s="135"/>
      <c r="F21" s="135"/>
    </row>
    <row r="22" spans="1:6" ht="37.5" customHeight="1">
      <c r="A22"/>
      <c r="B22" s="133"/>
      <c r="C22" s="85">
        <v>10829409.8</v>
      </c>
      <c r="D22" s="85">
        <v>2544889.32</v>
      </c>
      <c r="E22" s="85">
        <v>2544889.32</v>
      </c>
      <c r="F22" s="85">
        <f>E22-D22</f>
        <v>0</v>
      </c>
    </row>
    <row r="23" spans="1:5" ht="15">
      <c r="A23"/>
      <c r="B23"/>
      <c r="C23"/>
      <c r="D23"/>
      <c r="E23"/>
    </row>
    <row r="24" spans="1:6" ht="81" customHeight="1">
      <c r="A24" s="128" t="s">
        <v>317</v>
      </c>
      <c r="B24" s="129"/>
      <c r="C24" s="129"/>
      <c r="D24" s="129"/>
      <c r="E24" s="129"/>
      <c r="F24" s="129"/>
    </row>
  </sheetData>
  <sheetProtection/>
  <mergeCells count="7">
    <mergeCell ref="A24:F24"/>
    <mergeCell ref="B17:C17"/>
    <mergeCell ref="B20:B22"/>
    <mergeCell ref="C20:C21"/>
    <mergeCell ref="D20:D21"/>
    <mergeCell ref="E20:E21"/>
    <mergeCell ref="F20:F21"/>
  </mergeCells>
  <printOptions/>
  <pageMargins left="0.57" right="0.5" top="0.15748031496062992" bottom="0.15748031496062992" header="0.31496062992125984" footer="0.31496062992125984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L28" sqref="L28"/>
    </sheetView>
  </sheetViews>
  <sheetFormatPr defaultColWidth="9.140625" defaultRowHeight="15"/>
  <cols>
    <col min="1" max="1" width="7.8515625" style="86" customWidth="1"/>
    <col min="2" max="2" width="21.57421875" style="86" customWidth="1"/>
    <col min="3" max="3" width="11.421875" style="86" customWidth="1"/>
    <col min="4" max="4" width="11.8515625" style="86" customWidth="1"/>
    <col min="5" max="5" width="11.28125" style="86" customWidth="1"/>
    <col min="6" max="6" width="11.57421875" style="86" customWidth="1"/>
    <col min="7" max="7" width="13.140625" style="86" customWidth="1"/>
    <col min="8" max="8" width="12.7109375" style="86" customWidth="1"/>
    <col min="9" max="9" width="13.7109375" style="86" customWidth="1"/>
    <col min="10" max="10" width="12.57421875" style="86" customWidth="1"/>
  </cols>
  <sheetData>
    <row r="1" spans="1:10" ht="15">
      <c r="A1" s="87"/>
      <c r="B1" s="87"/>
      <c r="C1" s="87"/>
      <c r="D1" s="87"/>
      <c r="E1" s="87"/>
      <c r="F1" s="87"/>
      <c r="G1" s="87"/>
      <c r="H1" s="87"/>
      <c r="I1" s="87"/>
      <c r="J1" s="87"/>
    </row>
    <row r="2" spans="1:10" ht="15">
      <c r="A2" s="87"/>
      <c r="B2" s="87"/>
      <c r="C2" s="87"/>
      <c r="D2" s="87"/>
      <c r="E2" s="87"/>
      <c r="F2" s="87"/>
      <c r="G2" s="87"/>
      <c r="H2" s="87"/>
      <c r="I2" s="87"/>
      <c r="J2" s="87"/>
    </row>
    <row r="3" spans="1:10" ht="15">
      <c r="A3" s="88"/>
      <c r="B3" s="88"/>
      <c r="C3" s="88"/>
      <c r="D3" s="88"/>
      <c r="E3" s="88"/>
      <c r="F3" s="88"/>
      <c r="G3" s="89"/>
      <c r="H3" s="89"/>
      <c r="I3" s="136" t="s">
        <v>282</v>
      </c>
      <c r="J3" s="137"/>
    </row>
    <row r="4" spans="1:10" ht="15.75" thickBot="1">
      <c r="A4" s="88"/>
      <c r="B4" s="88"/>
      <c r="C4" s="88"/>
      <c r="D4" s="88"/>
      <c r="E4" s="88"/>
      <c r="F4" s="88"/>
      <c r="G4" s="89"/>
      <c r="H4" s="89"/>
      <c r="I4" s="88"/>
      <c r="J4" s="89"/>
    </row>
    <row r="5" spans="1:10" ht="15">
      <c r="A5" s="138" t="s">
        <v>0</v>
      </c>
      <c r="B5" s="140" t="s">
        <v>283</v>
      </c>
      <c r="C5" s="142" t="s">
        <v>321</v>
      </c>
      <c r="D5" s="143"/>
      <c r="E5" s="143"/>
      <c r="F5" s="144"/>
      <c r="G5" s="145" t="s">
        <v>322</v>
      </c>
      <c r="H5" s="143"/>
      <c r="I5" s="143"/>
      <c r="J5" s="144"/>
    </row>
    <row r="6" spans="1:10" ht="48.75" thickBot="1">
      <c r="A6" s="139"/>
      <c r="B6" s="141"/>
      <c r="C6" s="90" t="s">
        <v>284</v>
      </c>
      <c r="D6" s="90" t="s">
        <v>285</v>
      </c>
      <c r="E6" s="90" t="s">
        <v>286</v>
      </c>
      <c r="F6" s="91" t="s">
        <v>287</v>
      </c>
      <c r="G6" s="92" t="s">
        <v>284</v>
      </c>
      <c r="H6" s="90" t="s">
        <v>285</v>
      </c>
      <c r="I6" s="90" t="s">
        <v>286</v>
      </c>
      <c r="J6" s="93" t="s">
        <v>287</v>
      </c>
    </row>
    <row r="7" spans="1:10" ht="15.75" thickTop="1">
      <c r="A7" s="94" t="s">
        <v>2</v>
      </c>
      <c r="B7" s="95" t="s">
        <v>288</v>
      </c>
      <c r="C7" s="96">
        <f aca="true" t="shared" si="0" ref="C7:J7">C8+C11</f>
        <v>0</v>
      </c>
      <c r="D7" s="96">
        <f t="shared" si="0"/>
        <v>0</v>
      </c>
      <c r="E7" s="96">
        <f t="shared" si="0"/>
        <v>0</v>
      </c>
      <c r="F7" s="96">
        <f t="shared" si="0"/>
        <v>0</v>
      </c>
      <c r="G7" s="97">
        <f t="shared" si="0"/>
        <v>0</v>
      </c>
      <c r="H7" s="96">
        <f t="shared" si="0"/>
        <v>0</v>
      </c>
      <c r="I7" s="96">
        <f t="shared" si="0"/>
        <v>0</v>
      </c>
      <c r="J7" s="98">
        <f t="shared" si="0"/>
        <v>0</v>
      </c>
    </row>
    <row r="8" spans="1:10" ht="15">
      <c r="A8" s="99">
        <v>1</v>
      </c>
      <c r="B8" s="100" t="s">
        <v>289</v>
      </c>
      <c r="C8" s="101">
        <f>C9+C10</f>
        <v>0</v>
      </c>
      <c r="D8" s="101">
        <f>D9+D10</f>
        <v>0</v>
      </c>
      <c r="E8" s="101">
        <f>E9+E10</f>
        <v>0</v>
      </c>
      <c r="F8" s="101">
        <f>F9+F10</f>
        <v>0</v>
      </c>
      <c r="G8" s="102">
        <f>G9+G10</f>
        <v>0</v>
      </c>
      <c r="H8" s="101">
        <f>H10+H9</f>
        <v>0</v>
      </c>
      <c r="I8" s="101">
        <v>0</v>
      </c>
      <c r="J8" s="103">
        <f>J9+J10</f>
        <v>0</v>
      </c>
    </row>
    <row r="9" spans="1:10" ht="15">
      <c r="A9" s="104" t="s">
        <v>290</v>
      </c>
      <c r="B9" s="105" t="s">
        <v>291</v>
      </c>
      <c r="C9" s="106">
        <v>0</v>
      </c>
      <c r="D9" s="106">
        <v>0</v>
      </c>
      <c r="E9" s="106">
        <v>0</v>
      </c>
      <c r="F9" s="106">
        <v>0</v>
      </c>
      <c r="G9" s="107">
        <v>0</v>
      </c>
      <c r="H9" s="106">
        <v>0</v>
      </c>
      <c r="I9" s="106">
        <v>0</v>
      </c>
      <c r="J9" s="108">
        <v>0</v>
      </c>
    </row>
    <row r="10" spans="1:10" ht="15">
      <c r="A10" s="104" t="s">
        <v>292</v>
      </c>
      <c r="B10" s="105" t="s">
        <v>293</v>
      </c>
      <c r="C10" s="106">
        <v>0</v>
      </c>
      <c r="D10" s="106">
        <v>0</v>
      </c>
      <c r="E10" s="106">
        <v>0</v>
      </c>
      <c r="F10" s="106">
        <v>0</v>
      </c>
      <c r="G10" s="107">
        <v>0</v>
      </c>
      <c r="H10" s="106">
        <v>0</v>
      </c>
      <c r="I10" s="106">
        <v>0</v>
      </c>
      <c r="J10" s="108">
        <v>0</v>
      </c>
    </row>
    <row r="11" spans="1:10" ht="15">
      <c r="A11" s="99">
        <v>2</v>
      </c>
      <c r="B11" s="100" t="s">
        <v>294</v>
      </c>
      <c r="C11" s="101">
        <v>0</v>
      </c>
      <c r="D11" s="101">
        <v>0</v>
      </c>
      <c r="E11" s="101">
        <v>0</v>
      </c>
      <c r="F11" s="101">
        <v>0</v>
      </c>
      <c r="G11" s="109">
        <v>0</v>
      </c>
      <c r="H11" s="101">
        <v>0</v>
      </c>
      <c r="I11" s="101">
        <v>0</v>
      </c>
      <c r="J11" s="103">
        <v>0</v>
      </c>
    </row>
    <row r="12" spans="1:10" ht="15">
      <c r="A12" s="110" t="s">
        <v>200</v>
      </c>
      <c r="B12" s="100" t="s">
        <v>295</v>
      </c>
      <c r="C12" s="101">
        <f>C13+C16</f>
        <v>3000200</v>
      </c>
      <c r="D12" s="101">
        <f>D13+D16</f>
        <v>2761319.08</v>
      </c>
      <c r="E12" s="101">
        <f>E13+E16</f>
        <v>641808.31</v>
      </c>
      <c r="F12" s="101">
        <f>F13+F16</f>
        <v>2119510.77</v>
      </c>
      <c r="G12" s="102">
        <v>0</v>
      </c>
      <c r="H12" s="101">
        <v>0</v>
      </c>
      <c r="I12" s="101">
        <v>0</v>
      </c>
      <c r="J12" s="103">
        <v>0</v>
      </c>
    </row>
    <row r="13" spans="1:10" ht="15">
      <c r="A13" s="99">
        <v>1</v>
      </c>
      <c r="B13" s="100" t="s">
        <v>296</v>
      </c>
      <c r="C13" s="101">
        <f>C14+C15</f>
        <v>3000200</v>
      </c>
      <c r="D13" s="101">
        <f>D14+D15</f>
        <v>2761319.08</v>
      </c>
      <c r="E13" s="101">
        <f>E14+E15</f>
        <v>641808.31</v>
      </c>
      <c r="F13" s="101">
        <f>F14+F15</f>
        <v>2119510.77</v>
      </c>
      <c r="G13" s="102">
        <v>0</v>
      </c>
      <c r="H13" s="101">
        <v>0</v>
      </c>
      <c r="I13" s="101">
        <v>0</v>
      </c>
      <c r="J13" s="103">
        <v>0</v>
      </c>
    </row>
    <row r="14" spans="1:10" ht="15">
      <c r="A14" s="104" t="s">
        <v>290</v>
      </c>
      <c r="B14" s="105" t="s">
        <v>291</v>
      </c>
      <c r="C14" s="106">
        <v>0</v>
      </c>
      <c r="D14" s="106">
        <v>0</v>
      </c>
      <c r="E14" s="106">
        <v>0</v>
      </c>
      <c r="F14" s="106">
        <v>0</v>
      </c>
      <c r="G14" s="107">
        <v>0</v>
      </c>
      <c r="H14" s="106">
        <v>0</v>
      </c>
      <c r="I14" s="106">
        <v>0</v>
      </c>
      <c r="J14" s="108">
        <v>0</v>
      </c>
    </row>
    <row r="15" spans="1:10" ht="15">
      <c r="A15" s="104" t="s">
        <v>292</v>
      </c>
      <c r="B15" s="105" t="s">
        <v>293</v>
      </c>
      <c r="C15" s="106">
        <v>3000200</v>
      </c>
      <c r="D15" s="106">
        <v>2761319.08</v>
      </c>
      <c r="E15" s="106">
        <f>D15-F15</f>
        <v>641808.31</v>
      </c>
      <c r="F15" s="106">
        <v>2119510.77</v>
      </c>
      <c r="G15" s="107">
        <v>0</v>
      </c>
      <c r="H15" s="106">
        <v>0</v>
      </c>
      <c r="I15" s="106">
        <v>0</v>
      </c>
      <c r="J15" s="108">
        <v>0</v>
      </c>
    </row>
    <row r="16" spans="1:10" ht="15.75" thickBot="1">
      <c r="A16" s="99">
        <v>2</v>
      </c>
      <c r="B16" s="100" t="s">
        <v>294</v>
      </c>
      <c r="C16" s="101">
        <v>0</v>
      </c>
      <c r="D16" s="101">
        <v>0</v>
      </c>
      <c r="E16" s="101">
        <v>0</v>
      </c>
      <c r="F16" s="101">
        <v>0</v>
      </c>
      <c r="G16" s="102">
        <v>0</v>
      </c>
      <c r="H16" s="101">
        <v>0</v>
      </c>
      <c r="I16" s="101">
        <v>0</v>
      </c>
      <c r="J16" s="103">
        <v>0</v>
      </c>
    </row>
    <row r="17" spans="1:10" ht="16.5" thickBot="1" thickTop="1">
      <c r="A17" s="146" t="s">
        <v>297</v>
      </c>
      <c r="B17" s="147"/>
      <c r="C17" s="111">
        <f>C7+C12</f>
        <v>3000200</v>
      </c>
      <c r="D17" s="111">
        <f>D7+D12</f>
        <v>2761319.08</v>
      </c>
      <c r="E17" s="111">
        <f>E7+E12</f>
        <v>641808.31</v>
      </c>
      <c r="F17" s="111">
        <f>F7+F12</f>
        <v>2119510.77</v>
      </c>
      <c r="G17" s="112">
        <f>G12+G7</f>
        <v>0</v>
      </c>
      <c r="H17" s="111">
        <f>H7+H12</f>
        <v>0</v>
      </c>
      <c r="I17" s="111">
        <f>I7+I12</f>
        <v>0</v>
      </c>
      <c r="J17" s="113">
        <f>J7+J12</f>
        <v>0</v>
      </c>
    </row>
    <row r="18" spans="1:10" ht="15.75" thickTop="1">
      <c r="A18" s="94" t="s">
        <v>201</v>
      </c>
      <c r="B18" s="95" t="s">
        <v>298</v>
      </c>
      <c r="C18" s="96">
        <v>0</v>
      </c>
      <c r="D18" s="96">
        <v>0</v>
      </c>
      <c r="E18" s="96">
        <v>0</v>
      </c>
      <c r="F18" s="96">
        <v>0</v>
      </c>
      <c r="G18" s="97">
        <v>0</v>
      </c>
      <c r="H18" s="96">
        <v>0</v>
      </c>
      <c r="I18" s="96">
        <v>0</v>
      </c>
      <c r="J18" s="98">
        <v>0</v>
      </c>
    </row>
    <row r="19" spans="1:10" ht="15.75" thickBot="1">
      <c r="A19" s="110" t="s">
        <v>202</v>
      </c>
      <c r="B19" s="100" t="s">
        <v>299</v>
      </c>
      <c r="C19" s="101">
        <v>0</v>
      </c>
      <c r="D19" s="101">
        <v>0</v>
      </c>
      <c r="E19" s="101">
        <v>0</v>
      </c>
      <c r="F19" s="101">
        <v>0</v>
      </c>
      <c r="G19" s="102">
        <v>0</v>
      </c>
      <c r="H19" s="101">
        <v>0</v>
      </c>
      <c r="I19" s="101">
        <v>0</v>
      </c>
      <c r="J19" s="103">
        <v>0</v>
      </c>
    </row>
    <row r="20" spans="1:10" ht="16.5" thickBot="1" thickTop="1">
      <c r="A20" s="148" t="s">
        <v>300</v>
      </c>
      <c r="B20" s="149"/>
      <c r="C20" s="111">
        <v>0</v>
      </c>
      <c r="D20" s="111">
        <v>0</v>
      </c>
      <c r="E20" s="111">
        <v>0</v>
      </c>
      <c r="F20" s="111">
        <v>0</v>
      </c>
      <c r="G20" s="112">
        <v>0</v>
      </c>
      <c r="H20" s="111">
        <v>0</v>
      </c>
      <c r="I20" s="111">
        <v>0</v>
      </c>
      <c r="J20" s="113">
        <v>0</v>
      </c>
    </row>
    <row r="21" spans="1:10" ht="15">
      <c r="A21" s="114"/>
      <c r="B21" s="114"/>
      <c r="C21" s="114"/>
      <c r="D21" s="114"/>
      <c r="E21" s="114"/>
      <c r="F21" s="114"/>
      <c r="G21" s="114"/>
      <c r="H21" s="114"/>
      <c r="I21" s="114"/>
      <c r="J21" s="114"/>
    </row>
    <row r="22" spans="1:10" ht="15">
      <c r="A22" s="114"/>
      <c r="B22" s="114"/>
      <c r="C22" s="114"/>
      <c r="D22" s="114"/>
      <c r="E22" s="114"/>
      <c r="F22" s="114"/>
      <c r="G22" s="114"/>
      <c r="H22" s="114"/>
      <c r="I22" s="114"/>
      <c r="J22" s="114"/>
    </row>
    <row r="23" spans="1:10" ht="15">
      <c r="A23" s="150" t="s">
        <v>323</v>
      </c>
      <c r="B23" s="151"/>
      <c r="C23" s="151"/>
      <c r="D23" s="151"/>
      <c r="E23" s="151"/>
      <c r="F23" s="151"/>
      <c r="G23" s="151"/>
      <c r="H23" s="151"/>
      <c r="I23" s="151"/>
      <c r="J23" s="152"/>
    </row>
    <row r="24" spans="1:10" ht="15">
      <c r="A24" s="153" t="s">
        <v>301</v>
      </c>
      <c r="B24" s="153"/>
      <c r="C24" s="153"/>
      <c r="D24" s="153"/>
      <c r="E24" s="154" t="s">
        <v>302</v>
      </c>
      <c r="F24" s="154"/>
      <c r="G24" s="154" t="s">
        <v>303</v>
      </c>
      <c r="H24" s="154"/>
      <c r="I24" s="154" t="s">
        <v>304</v>
      </c>
      <c r="J24" s="154"/>
    </row>
    <row r="25" spans="1:10" ht="15">
      <c r="A25" s="153" t="s">
        <v>305</v>
      </c>
      <c r="B25" s="153"/>
      <c r="C25" s="153"/>
      <c r="D25" s="153"/>
      <c r="E25" s="154"/>
      <c r="F25" s="154"/>
      <c r="G25" s="154"/>
      <c r="H25" s="154"/>
      <c r="I25" s="154"/>
      <c r="J25" s="154"/>
    </row>
    <row r="26" spans="1:10" ht="30" customHeight="1">
      <c r="A26" s="155" t="s">
        <v>306</v>
      </c>
      <c r="B26" s="155"/>
      <c r="C26" s="155"/>
      <c r="D26" s="155"/>
      <c r="E26" s="154"/>
      <c r="F26" s="154"/>
      <c r="G26" s="154"/>
      <c r="H26" s="154"/>
      <c r="I26" s="154"/>
      <c r="J26" s="154"/>
    </row>
    <row r="27" spans="1:10" ht="15">
      <c r="A27" s="153" t="s">
        <v>301</v>
      </c>
      <c r="B27" s="153"/>
      <c r="C27" s="153"/>
      <c r="D27" s="153"/>
      <c r="E27" s="154"/>
      <c r="F27" s="154"/>
      <c r="G27" s="154"/>
      <c r="H27" s="154"/>
      <c r="I27" s="154"/>
      <c r="J27" s="154"/>
    </row>
    <row r="28" spans="1:10" ht="15">
      <c r="A28" s="156" t="s">
        <v>307</v>
      </c>
      <c r="B28" s="156"/>
      <c r="C28" s="156"/>
      <c r="D28" s="156"/>
      <c r="E28" s="154"/>
      <c r="F28" s="154"/>
      <c r="G28" s="154"/>
      <c r="H28" s="154"/>
      <c r="I28" s="154"/>
      <c r="J28" s="154"/>
    </row>
    <row r="29" spans="1:10" ht="15">
      <c r="A29" s="87"/>
      <c r="B29" s="87"/>
      <c r="C29" s="87"/>
      <c r="D29" s="87"/>
      <c r="E29" s="87"/>
      <c r="F29" s="87"/>
      <c r="G29" s="87"/>
      <c r="H29" s="87"/>
      <c r="I29" s="87"/>
      <c r="J29" s="87"/>
    </row>
    <row r="30" spans="1:10" ht="15">
      <c r="A30" s="87"/>
      <c r="B30" s="87"/>
      <c r="C30" s="87"/>
      <c r="D30" s="87"/>
      <c r="E30" s="87"/>
      <c r="F30" s="87"/>
      <c r="G30" s="87"/>
      <c r="H30" s="87"/>
      <c r="I30" s="87"/>
      <c r="J30" s="87"/>
    </row>
    <row r="31" spans="1:10" ht="15">
      <c r="A31" s="87"/>
      <c r="B31" s="87"/>
      <c r="C31" s="87"/>
      <c r="D31" s="87"/>
      <c r="E31" s="87"/>
      <c r="F31" s="87"/>
      <c r="G31" s="87"/>
      <c r="H31" s="87"/>
      <c r="I31" s="87"/>
      <c r="J31" s="87"/>
    </row>
    <row r="32" spans="1:10" ht="15">
      <c r="A32" s="87"/>
      <c r="B32" s="87"/>
      <c r="C32" s="87"/>
      <c r="D32" s="87"/>
      <c r="E32" s="87"/>
      <c r="F32" s="87"/>
      <c r="G32" s="87"/>
      <c r="H32" s="87"/>
      <c r="I32" s="87"/>
      <c r="J32" s="87"/>
    </row>
  </sheetData>
  <sheetProtection/>
  <mergeCells count="28">
    <mergeCell ref="A27:D27"/>
    <mergeCell ref="E27:F27"/>
    <mergeCell ref="G27:H27"/>
    <mergeCell ref="I27:J27"/>
    <mergeCell ref="A28:D28"/>
    <mergeCell ref="E28:F28"/>
    <mergeCell ref="G28:H28"/>
    <mergeCell ref="I28:J28"/>
    <mergeCell ref="A25:D25"/>
    <mergeCell ref="E25:F25"/>
    <mergeCell ref="G25:H25"/>
    <mergeCell ref="I25:J25"/>
    <mergeCell ref="A26:D26"/>
    <mergeCell ref="E26:F26"/>
    <mergeCell ref="G26:H26"/>
    <mergeCell ref="I26:J26"/>
    <mergeCell ref="A20:B20"/>
    <mergeCell ref="A23:J23"/>
    <mergeCell ref="A24:D24"/>
    <mergeCell ref="E24:F24"/>
    <mergeCell ref="G24:H24"/>
    <mergeCell ref="I24:J24"/>
    <mergeCell ref="I3:J3"/>
    <mergeCell ref="A5:A6"/>
    <mergeCell ref="B5:B6"/>
    <mergeCell ref="C5:F5"/>
    <mergeCell ref="G5:J5"/>
    <mergeCell ref="A17:B17"/>
  </mergeCells>
  <printOptions/>
  <pageMargins left="0.44" right="0.43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2015-07-29T08:49:01Z</cp:lastPrinted>
  <dcterms:created xsi:type="dcterms:W3CDTF">2006-09-16T00:00:00Z</dcterms:created>
  <dcterms:modified xsi:type="dcterms:W3CDTF">2022-10-26T06:06:23Z</dcterms:modified>
  <cp:category/>
  <cp:version/>
  <cp:contentType/>
  <cp:contentStatus/>
</cp:coreProperties>
</file>